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Datos Amp" sheetId="1" r:id="rId1"/>
    <sheet name="Res Amp" sheetId="2" r:id="rId2"/>
    <sheet name="Datos masa" sheetId="3" r:id="rId3"/>
    <sheet name="Res Masa" sheetId="4" r:id="rId4"/>
    <sheet name="Datos long" sheetId="5" r:id="rId5"/>
    <sheet name="Res Long" sheetId="6" r:id="rId6"/>
    <sheet name="Graf L-T" sheetId="7" r:id="rId7"/>
  </sheets>
  <definedNames/>
  <calcPr fullCalcOnLoad="1"/>
</workbook>
</file>

<file path=xl/sharedStrings.xml><?xml version="1.0" encoding="utf-8"?>
<sst xmlns="http://schemas.openxmlformats.org/spreadsheetml/2006/main" count="116" uniqueCount="14">
  <si>
    <t>Nº oscil.</t>
  </si>
  <si>
    <t>DATOS</t>
  </si>
  <si>
    <t>t (s)</t>
  </si>
  <si>
    <t>l (m)</t>
  </si>
  <si>
    <t>Media</t>
  </si>
  <si>
    <t>T (1 oscil)</t>
  </si>
  <si>
    <t>Error</t>
  </si>
  <si>
    <t>Masa (kg)</t>
  </si>
  <si>
    <t>Long (m)</t>
  </si>
  <si>
    <t>m (kg)</t>
  </si>
  <si>
    <t>Longitud (m)</t>
  </si>
  <si>
    <t>Periodo (s)</t>
  </si>
  <si>
    <t>A (m)</t>
  </si>
  <si>
    <t>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</si>
</sst>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30"/>
      <name val="Arial"/>
      <family val="0"/>
    </font>
    <font>
      <b/>
      <sz val="10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7.2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"/>
      <color indexed="10"/>
      <name val="Arial"/>
      <family val="0"/>
    </font>
    <font>
      <vertAlign val="superscript"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35" borderId="10" xfId="0" applyNumberFormat="1" applyFill="1" applyBorder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vertical="center"/>
    </xf>
    <xf numFmtId="164" fontId="0" fillId="34" borderId="10" xfId="0" applyNumberFormat="1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0" fillId="35" borderId="10" xfId="0" applyNumberFormat="1" applyFill="1" applyBorder="1" applyAlignment="1" applyProtection="1" quotePrefix="1">
      <alignment/>
      <protection locked="0"/>
    </xf>
    <xf numFmtId="164" fontId="0" fillId="35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35" borderId="12" xfId="0" applyNumberFormat="1" applyFill="1" applyBorder="1" applyAlignment="1" applyProtection="1">
      <alignment horizontal="center" vertical="center"/>
      <protection locked="0"/>
    </xf>
    <xf numFmtId="164" fontId="0" fillId="35" borderId="13" xfId="0" applyNumberFormat="1" applyFill="1" applyBorder="1" applyAlignment="1" applyProtection="1">
      <alignment horizontal="center" vertical="center"/>
      <protection locked="0"/>
    </xf>
    <xf numFmtId="164" fontId="0" fillId="35" borderId="1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y longitud</a:t>
            </a:r>
          </a:p>
        </c:rich>
      </c:tx>
      <c:layout>
        <c:manualLayout>
          <c:xMode val="factor"/>
          <c:yMode val="factor"/>
          <c:x val="0.05225"/>
          <c:y val="0.0445"/>
        </c:manualLayout>
      </c:layout>
      <c:spPr>
        <a:solidFill>
          <a:srgbClr val="CCCC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"/>
          <c:y val="0.013"/>
          <c:w val="0.87925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Longitud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'Res Long'!$C$8:$M$8</c:f>
              <c:numCache>
                <c:ptCount val="11"/>
                <c:pt idx="0">
                  <c:v>0</c:v>
                </c:pt>
                <c:pt idx="1">
                  <c:v>1.54916</c:v>
                </c:pt>
                <c:pt idx="2">
                  <c:v>1.48952</c:v>
                </c:pt>
                <c:pt idx="3">
                  <c:v>1.4168</c:v>
                </c:pt>
                <c:pt idx="4">
                  <c:v>1.34556</c:v>
                </c:pt>
                <c:pt idx="5">
                  <c:v>1.2631599999999998</c:v>
                </c:pt>
                <c:pt idx="6">
                  <c:v>1.1904000000000001</c:v>
                </c:pt>
                <c:pt idx="7">
                  <c:v>1.09052</c:v>
                </c:pt>
                <c:pt idx="8">
                  <c:v>1.01132</c:v>
                </c:pt>
                <c:pt idx="9">
                  <c:v>0.8879999999999999</c:v>
                </c:pt>
                <c:pt idx="10">
                  <c:v>0.7800399999999998</c:v>
                </c:pt>
              </c:numCache>
            </c:numRef>
          </c:xVal>
          <c:yVal>
            <c:numRef>
              <c:f>'Res Long'!$C$7:$M$7</c:f>
              <c:numCache>
                <c:ptCount val="11"/>
                <c:pt idx="0">
                  <c:v>0</c:v>
                </c:pt>
                <c:pt idx="1">
                  <c:v>0.6</c:v>
                </c:pt>
                <c:pt idx="2">
                  <c:v>0.55</c:v>
                </c:pt>
                <c:pt idx="3">
                  <c:v>0.5</c:v>
                </c:pt>
                <c:pt idx="4">
                  <c:v>0.45</c:v>
                </c:pt>
                <c:pt idx="5">
                  <c:v>0.4</c:v>
                </c:pt>
                <c:pt idx="6">
                  <c:v>0.35</c:v>
                </c:pt>
                <c:pt idx="7">
                  <c:v>0.3</c:v>
                </c:pt>
                <c:pt idx="8">
                  <c:v>0.25</c:v>
                </c:pt>
                <c:pt idx="9">
                  <c:v>0.2</c:v>
                </c:pt>
                <c:pt idx="10">
                  <c:v>0.15</c:v>
                </c:pt>
              </c:numCache>
            </c:numRef>
          </c:yVal>
          <c:smooth val="0"/>
        </c:ser>
        <c:axId val="1137044"/>
        <c:axId val="10233397"/>
      </c:scatterChart>
      <c:val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Periodo (s)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 val="autoZero"/>
        <c:crossBetween val="midCat"/>
        <c:dispUnits/>
      </c:valAx>
      <c:valAx>
        <c:axId val="10233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 (m)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0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66675</xdr:rowOff>
    </xdr:from>
    <xdr:to>
      <xdr:col>10</xdr:col>
      <xdr:colOff>561975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43100" y="66675"/>
          <a:ext cx="30575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Amplitud de un péndulo y periodo</a:t>
          </a:r>
        </a:p>
      </xdr:txBody>
    </xdr:sp>
    <xdr:clientData/>
  </xdr:twoCellAnchor>
  <xdr:twoCellAnchor>
    <xdr:from>
      <xdr:col>5</xdr:col>
      <xdr:colOff>276225</xdr:colOff>
      <xdr:row>5</xdr:row>
      <xdr:rowOff>114300</xdr:rowOff>
    </xdr:from>
    <xdr:to>
      <xdr:col>9</xdr:col>
      <xdr:colOff>123825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38425" y="923925"/>
          <a:ext cx="1743075" cy="428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¿Activar calculadora? &gt;&gt;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(Teclea S en la casilla naranja)</a:t>
          </a:r>
        </a:p>
      </xdr:txBody>
    </xdr:sp>
    <xdr:clientData/>
  </xdr:twoCellAnchor>
  <xdr:twoCellAnchor editAs="oneCell">
    <xdr:from>
      <xdr:col>15</xdr:col>
      <xdr:colOff>171450</xdr:colOff>
      <xdr:row>19</xdr:row>
      <xdr:rowOff>152400</xdr:rowOff>
    </xdr:from>
    <xdr:to>
      <xdr:col>17</xdr:col>
      <xdr:colOff>676275</xdr:colOff>
      <xdr:row>29</xdr:row>
      <xdr:rowOff>57150</xdr:rowOff>
    </xdr:to>
    <xdr:pic>
      <xdr:nvPicPr>
        <xdr:cNvPr id="3" name="Picture 3" descr="Info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228975"/>
          <a:ext cx="2028825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38100</xdr:colOff>
      <xdr:row>12</xdr:row>
      <xdr:rowOff>0</xdr:rowOff>
    </xdr:from>
    <xdr:to>
      <xdr:col>17</xdr:col>
      <xdr:colOff>333375</xdr:colOff>
      <xdr:row>16</xdr:row>
      <xdr:rowOff>123825</xdr:rowOff>
    </xdr:to>
    <xdr:pic>
      <xdr:nvPicPr>
        <xdr:cNvPr id="4" name="Picture 5" descr="LogoD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94310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28575</xdr:rowOff>
    </xdr:from>
    <xdr:to>
      <xdr:col>6</xdr:col>
      <xdr:colOff>323850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657225"/>
          <a:ext cx="21431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38100</xdr:rowOff>
    </xdr:from>
    <xdr:to>
      <xdr:col>11</xdr:col>
      <xdr:colOff>0</xdr:colOff>
      <xdr:row>2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14650" y="38100"/>
          <a:ext cx="21431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Masa de un péndulo y periodo</a:t>
          </a:r>
        </a:p>
      </xdr:txBody>
    </xdr:sp>
    <xdr:clientData/>
  </xdr:twoCellAnchor>
  <xdr:twoCellAnchor editAs="oneCell">
    <xdr:from>
      <xdr:col>15</xdr:col>
      <xdr:colOff>238125</xdr:colOff>
      <xdr:row>21</xdr:row>
      <xdr:rowOff>28575</xdr:rowOff>
    </xdr:from>
    <xdr:to>
      <xdr:col>17</xdr:col>
      <xdr:colOff>657225</xdr:colOff>
      <xdr:row>30</xdr:row>
      <xdr:rowOff>28575</xdr:rowOff>
    </xdr:to>
    <xdr:pic>
      <xdr:nvPicPr>
        <xdr:cNvPr id="2" name="Picture 3" descr="Inf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429000"/>
          <a:ext cx="1943100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95250</xdr:colOff>
      <xdr:row>12</xdr:row>
      <xdr:rowOff>9525</xdr:rowOff>
    </xdr:from>
    <xdr:to>
      <xdr:col>17</xdr:col>
      <xdr:colOff>390525</xdr:colOff>
      <xdr:row>16</xdr:row>
      <xdr:rowOff>133350</xdr:rowOff>
    </xdr:to>
    <xdr:pic>
      <xdr:nvPicPr>
        <xdr:cNvPr id="3" name="Picture 4" descr="LogoD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952625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</xdr:row>
      <xdr:rowOff>123825</xdr:rowOff>
    </xdr:from>
    <xdr:to>
      <xdr:col>9</xdr:col>
      <xdr:colOff>123825</xdr:colOff>
      <xdr:row>8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676525" y="933450"/>
          <a:ext cx="1743075" cy="428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¿Activar calculadora? &gt;&gt;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(Teclea S en la casilla naranja)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104775</xdr:rowOff>
    </xdr:from>
    <xdr:to>
      <xdr:col>6</xdr:col>
      <xdr:colOff>228600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57450" y="857250"/>
          <a:ext cx="2028825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0</xdr:rowOff>
    </xdr:from>
    <xdr:to>
      <xdr:col>11</xdr:col>
      <xdr:colOff>447675</xdr:colOff>
      <xdr:row>2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90800" y="161925"/>
          <a:ext cx="2466975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Longitud de un péndulo y periodo</a:t>
          </a:r>
        </a:p>
      </xdr:txBody>
    </xdr:sp>
    <xdr:clientData/>
  </xdr:twoCellAnchor>
  <xdr:twoCellAnchor editAs="oneCell">
    <xdr:from>
      <xdr:col>16</xdr:col>
      <xdr:colOff>342900</xdr:colOff>
      <xdr:row>21</xdr:row>
      <xdr:rowOff>28575</xdr:rowOff>
    </xdr:from>
    <xdr:to>
      <xdr:col>20</xdr:col>
      <xdr:colOff>114300</xdr:colOff>
      <xdr:row>29</xdr:row>
      <xdr:rowOff>152400</xdr:rowOff>
    </xdr:to>
    <xdr:pic>
      <xdr:nvPicPr>
        <xdr:cNvPr id="2" name="Picture 9" descr="Info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429000"/>
          <a:ext cx="1895475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133350</xdr:colOff>
      <xdr:row>12</xdr:row>
      <xdr:rowOff>104775</xdr:rowOff>
    </xdr:from>
    <xdr:to>
      <xdr:col>19</xdr:col>
      <xdr:colOff>295275</xdr:colOff>
      <xdr:row>17</xdr:row>
      <xdr:rowOff>66675</xdr:rowOff>
    </xdr:to>
    <xdr:pic>
      <xdr:nvPicPr>
        <xdr:cNvPr id="3" name="Picture 16" descr="LogoD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047875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5</xdr:row>
      <xdr:rowOff>123825</xdr:rowOff>
    </xdr:from>
    <xdr:to>
      <xdr:col>9</xdr:col>
      <xdr:colOff>9525</xdr:colOff>
      <xdr:row>8</xdr:row>
      <xdr:rowOff>66675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2247900" y="933450"/>
          <a:ext cx="1743075" cy="428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¿Activar calculadora? &gt;&gt;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(Teclea S en la casilla naranja)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219075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14600" y="752475"/>
          <a:ext cx="1962150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0.5155</cdr:y>
    </cdr:from>
    <cdr:to>
      <cdr:x>0.5835</cdr:x>
      <cdr:y>0.60275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57525" y="1914525"/>
          <a:ext cx="495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</xdr:row>
      <xdr:rowOff>66675</xdr:rowOff>
    </xdr:from>
    <xdr:to>
      <xdr:col>9</xdr:col>
      <xdr:colOff>676275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428750" y="876300"/>
        <a:ext cx="6105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</xdr:colOff>
      <xdr:row>13</xdr:row>
      <xdr:rowOff>66675</xdr:rowOff>
    </xdr:from>
    <xdr:to>
      <xdr:col>12</xdr:col>
      <xdr:colOff>342900</xdr:colOff>
      <xdr:row>18</xdr:row>
      <xdr:rowOff>28575</xdr:rowOff>
    </xdr:to>
    <xdr:pic>
      <xdr:nvPicPr>
        <xdr:cNvPr id="2" name="Picture 3" descr="LogoD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17170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0"/>
  <sheetViews>
    <sheetView showGridLines="0" showRowColHeaders="0" tabSelected="1" zoomScalePageLayoutView="0" workbookViewId="0" topLeftCell="A1">
      <selection activeCell="K7" sqref="K7"/>
    </sheetView>
  </sheetViews>
  <sheetFormatPr defaultColWidth="11.421875" defaultRowHeight="12.75"/>
  <cols>
    <col min="1" max="1" width="7.00390625" style="0" customWidth="1"/>
    <col min="2" max="3" width="8.57421875" style="0" customWidth="1"/>
    <col min="4" max="4" width="2.7109375" style="0" customWidth="1"/>
    <col min="5" max="6" width="8.57421875" style="0" customWidth="1"/>
    <col min="7" max="7" width="2.7109375" style="0" customWidth="1"/>
    <col min="8" max="9" width="8.57421875" style="0" customWidth="1"/>
    <col min="10" max="10" width="2.7109375" style="0" customWidth="1"/>
    <col min="11" max="12" width="8.57421875" style="0" customWidth="1"/>
    <col min="13" max="13" width="2.7109375" style="0" customWidth="1"/>
    <col min="14" max="15" width="8.57421875" style="0" customWidth="1"/>
  </cols>
  <sheetData>
    <row r="5" ht="12.75">
      <c r="F5" s="16" t="str">
        <f>IF($K$7="","Para ver los cálculos activa la calculadora tecleando S en la casilla naranja"," ")</f>
        <v>Para ver los cálculos activa la calculadora tecleando S en la casilla naranja</v>
      </c>
    </row>
    <row r="6" spans="2:11" ht="12.75">
      <c r="B6" s="23" t="s">
        <v>1</v>
      </c>
      <c r="C6" s="24"/>
      <c r="K6" s="4"/>
    </row>
    <row r="7" spans="2:11" ht="12.75">
      <c r="B7" s="1" t="s">
        <v>8</v>
      </c>
      <c r="C7" s="10">
        <v>0.5</v>
      </c>
      <c r="K7" s="8"/>
    </row>
    <row r="8" spans="2:6" ht="12.75">
      <c r="B8" s="1" t="s">
        <v>0</v>
      </c>
      <c r="C8" s="7">
        <v>5</v>
      </c>
      <c r="F8" s="5"/>
    </row>
    <row r="10" ht="12.75">
      <c r="B10" s="18" t="str">
        <f>IF($C$8="","Sin relllenar el campo correspondiente al número de oscilaciones no es posible realizar los cálculos"," ")</f>
        <v> </v>
      </c>
    </row>
    <row r="12" spans="2:15" ht="12.75">
      <c r="B12" s="2" t="s">
        <v>12</v>
      </c>
      <c r="C12" s="2" t="s">
        <v>2</v>
      </c>
      <c r="E12" s="2" t="s">
        <v>12</v>
      </c>
      <c r="F12" s="2" t="s">
        <v>2</v>
      </c>
      <c r="H12" s="2" t="s">
        <v>12</v>
      </c>
      <c r="I12" s="2" t="s">
        <v>2</v>
      </c>
      <c r="K12" s="2" t="s">
        <v>12</v>
      </c>
      <c r="L12" s="2" t="s">
        <v>2</v>
      </c>
      <c r="N12" s="2" t="s">
        <v>12</v>
      </c>
      <c r="O12" s="2" t="s">
        <v>2</v>
      </c>
    </row>
    <row r="13" spans="2:15" ht="12.75">
      <c r="B13" s="20">
        <v>0.04</v>
      </c>
      <c r="C13" s="9">
        <v>7.199</v>
      </c>
      <c r="E13" s="20">
        <v>0.06</v>
      </c>
      <c r="F13" s="9">
        <v>7.191</v>
      </c>
      <c r="H13" s="20">
        <v>0.08</v>
      </c>
      <c r="I13" s="9">
        <v>7.2</v>
      </c>
      <c r="K13" s="20">
        <v>0.1</v>
      </c>
      <c r="L13" s="9">
        <v>7.193</v>
      </c>
      <c r="N13" s="20">
        <v>0.12</v>
      </c>
      <c r="O13" s="9">
        <v>7.107</v>
      </c>
    </row>
    <row r="14" spans="2:15" ht="12.75">
      <c r="B14" s="21"/>
      <c r="C14" s="9">
        <v>7.126</v>
      </c>
      <c r="E14" s="21"/>
      <c r="F14" s="9">
        <v>7.075</v>
      </c>
      <c r="H14" s="21"/>
      <c r="I14" s="9">
        <v>7.2</v>
      </c>
      <c r="K14" s="21"/>
      <c r="L14" s="9">
        <v>7.192</v>
      </c>
      <c r="N14" s="21"/>
      <c r="O14" s="9">
        <v>7.285</v>
      </c>
    </row>
    <row r="15" spans="2:15" ht="12.75">
      <c r="B15" s="21"/>
      <c r="C15" s="9">
        <v>7.089</v>
      </c>
      <c r="E15" s="21"/>
      <c r="F15" s="9">
        <v>7.156</v>
      </c>
      <c r="H15" s="21"/>
      <c r="I15" s="9">
        <v>7.117</v>
      </c>
      <c r="K15" s="21"/>
      <c r="L15" s="9">
        <v>7.154</v>
      </c>
      <c r="N15" s="21"/>
      <c r="O15" s="9">
        <v>7.106</v>
      </c>
    </row>
    <row r="16" spans="2:15" ht="12.75">
      <c r="B16" s="21"/>
      <c r="C16" s="9">
        <v>7.111</v>
      </c>
      <c r="E16" s="21"/>
      <c r="F16" s="9">
        <v>7.171</v>
      </c>
      <c r="H16" s="21"/>
      <c r="I16" s="9">
        <v>7.17</v>
      </c>
      <c r="K16" s="21"/>
      <c r="L16" s="9">
        <v>7.108</v>
      </c>
      <c r="N16" s="21"/>
      <c r="O16" s="9">
        <v>7.155</v>
      </c>
    </row>
    <row r="17" spans="2:15" ht="12.75">
      <c r="B17" s="22"/>
      <c r="C17" s="9">
        <v>7.14</v>
      </c>
      <c r="E17" s="22"/>
      <c r="F17" s="9">
        <v>7.214</v>
      </c>
      <c r="H17" s="22"/>
      <c r="I17" s="9">
        <v>7.076</v>
      </c>
      <c r="K17" s="22"/>
      <c r="L17" s="9">
        <v>7.095</v>
      </c>
      <c r="N17" s="22"/>
      <c r="O17" s="9">
        <v>7.114</v>
      </c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</sheetData>
  <sheetProtection password="DDF7" sheet="1" objects="1" scenarios="1" selectLockedCells="1"/>
  <mergeCells count="6">
    <mergeCell ref="K13:K17"/>
    <mergeCell ref="N13:N17"/>
    <mergeCell ref="B6:C6"/>
    <mergeCell ref="B13:B17"/>
    <mergeCell ref="E13:E17"/>
    <mergeCell ref="H13:H1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H8"/>
  <sheetViews>
    <sheetView showGridLines="0" showRowColHeaders="0" zoomScalePageLayoutView="0" workbookViewId="0" topLeftCell="A1">
      <selection activeCell="E20" sqref="E20"/>
    </sheetView>
  </sheetViews>
  <sheetFormatPr defaultColWidth="11.421875" defaultRowHeight="12.75"/>
  <sheetData>
    <row r="1" ht="36.75" customHeight="1"/>
    <row r="7" spans="2:8" ht="19.5" customHeight="1">
      <c r="B7" s="2" t="s">
        <v>12</v>
      </c>
      <c r="C7" s="12">
        <v>0</v>
      </c>
      <c r="D7" s="12">
        <f>'Datos Amp'!B13</f>
        <v>0.04</v>
      </c>
      <c r="E7" s="12">
        <f>'Datos Amp'!E13</f>
        <v>0.06</v>
      </c>
      <c r="F7" s="12">
        <f>'Datos Amp'!H13</f>
        <v>0.08</v>
      </c>
      <c r="G7" s="12">
        <f>'Datos Amp'!K13</f>
        <v>0.1</v>
      </c>
      <c r="H7" s="12">
        <f>'Datos Amp'!N13</f>
        <v>0.12</v>
      </c>
    </row>
    <row r="8" spans="2:8" ht="19.5" customHeight="1">
      <c r="B8" s="2" t="s">
        <v>11</v>
      </c>
      <c r="C8" s="12">
        <v>0</v>
      </c>
      <c r="D8" s="12" t="str">
        <f>'Datos Amp'!C19</f>
        <v> </v>
      </c>
      <c r="E8" s="12" t="str">
        <f>'Datos Amp'!F19</f>
        <v> </v>
      </c>
      <c r="F8" s="12" t="str">
        <f>'Datos Amp'!I19</f>
        <v> </v>
      </c>
      <c r="G8" s="12" t="str">
        <f>'Datos Amp'!L19</f>
        <v> </v>
      </c>
      <c r="H8" s="12" t="str">
        <f>'Datos Amp'!O19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20"/>
  <sheetViews>
    <sheetView showGridLines="0" showRowColHeaders="0" zoomScalePageLayoutView="0" workbookViewId="0" topLeftCell="A1">
      <selection activeCell="K7" sqref="K7"/>
    </sheetView>
  </sheetViews>
  <sheetFormatPr defaultColWidth="11.421875" defaultRowHeight="12.75"/>
  <cols>
    <col min="1" max="1" width="7.00390625" style="0" customWidth="1"/>
    <col min="2" max="2" width="8.7109375" style="0" customWidth="1"/>
    <col min="3" max="3" width="8.57421875" style="0" customWidth="1"/>
    <col min="4" max="4" width="2.7109375" style="0" customWidth="1"/>
    <col min="5" max="6" width="8.57421875" style="0" customWidth="1"/>
    <col min="7" max="7" width="3.140625" style="0" customWidth="1"/>
    <col min="8" max="9" width="8.57421875" style="0" customWidth="1"/>
    <col min="10" max="10" width="2.8515625" style="0" customWidth="1"/>
    <col min="11" max="12" width="8.57421875" style="0" customWidth="1"/>
    <col min="13" max="13" width="2.421875" style="0" customWidth="1"/>
    <col min="14" max="15" width="8.57421875" style="0" customWidth="1"/>
  </cols>
  <sheetData>
    <row r="5" ht="12.75">
      <c r="F5" s="16" t="str">
        <f>IF($K$7="","Para ver los cálculos activa la calculadora introduciendo S en la casilla naranja"," ")</f>
        <v>Para ver los cálculos activa la calculadora introduciendo S en la casilla naranja</v>
      </c>
    </row>
    <row r="6" spans="2:11" ht="12.75">
      <c r="B6" s="23" t="s">
        <v>1</v>
      </c>
      <c r="C6" s="24"/>
      <c r="K6" s="4"/>
    </row>
    <row r="7" spans="2:11" ht="12.75">
      <c r="B7" s="1" t="s">
        <v>8</v>
      </c>
      <c r="C7" s="10">
        <v>0.6</v>
      </c>
      <c r="K7" s="8"/>
    </row>
    <row r="8" spans="2:6" ht="12.75">
      <c r="B8" s="1" t="s">
        <v>0</v>
      </c>
      <c r="C8" s="7">
        <v>5</v>
      </c>
      <c r="F8" s="5"/>
    </row>
    <row r="10" ht="12.75">
      <c r="B10" s="18" t="str">
        <f>IF($C$8="","Sin rellenar el campo correspondiente al número de oscilaciones no es posible realizar los cálculos"," ")</f>
        <v> </v>
      </c>
    </row>
    <row r="12" spans="2:15" ht="12.75">
      <c r="B12" s="2" t="s">
        <v>9</v>
      </c>
      <c r="C12" s="2" t="s">
        <v>2</v>
      </c>
      <c r="E12" s="2" t="s">
        <v>9</v>
      </c>
      <c r="F12" s="2" t="s">
        <v>2</v>
      </c>
      <c r="H12" s="2" t="s">
        <v>9</v>
      </c>
      <c r="I12" s="2" t="s">
        <v>2</v>
      </c>
      <c r="K12" s="2" t="s">
        <v>9</v>
      </c>
      <c r="L12" s="2" t="s">
        <v>2</v>
      </c>
      <c r="N12" s="2" t="s">
        <v>9</v>
      </c>
      <c r="O12" s="2" t="s">
        <v>2</v>
      </c>
    </row>
    <row r="13" spans="2:15" ht="12.75">
      <c r="B13" s="20">
        <v>0.1</v>
      </c>
      <c r="C13" s="9">
        <v>7.765</v>
      </c>
      <c r="E13" s="20">
        <v>0.2</v>
      </c>
      <c r="F13" s="9">
        <v>7.785</v>
      </c>
      <c r="H13" s="20">
        <v>0.3</v>
      </c>
      <c r="I13" s="9">
        <v>7.805</v>
      </c>
      <c r="K13" s="20">
        <v>0.4</v>
      </c>
      <c r="L13" s="9">
        <v>7.755</v>
      </c>
      <c r="N13" s="20">
        <v>0.5</v>
      </c>
      <c r="O13" s="9">
        <v>7.745</v>
      </c>
    </row>
    <row r="14" spans="2:15" ht="12.75">
      <c r="B14" s="21"/>
      <c r="C14" s="9">
        <v>7.689</v>
      </c>
      <c r="E14" s="21"/>
      <c r="F14" s="9">
        <v>7.789</v>
      </c>
      <c r="H14" s="21"/>
      <c r="I14" s="9">
        <v>7.779</v>
      </c>
      <c r="K14" s="21"/>
      <c r="L14" s="9">
        <v>7.809</v>
      </c>
      <c r="N14" s="21"/>
      <c r="O14" s="9">
        <v>7.759</v>
      </c>
    </row>
    <row r="15" spans="2:15" ht="12.75">
      <c r="B15" s="21"/>
      <c r="C15" s="9">
        <v>7.786</v>
      </c>
      <c r="E15" s="21"/>
      <c r="F15" s="9">
        <v>7.746</v>
      </c>
      <c r="H15" s="21"/>
      <c r="I15" s="9">
        <v>7.816</v>
      </c>
      <c r="K15" s="21"/>
      <c r="L15" s="9">
        <v>7.816</v>
      </c>
      <c r="N15" s="21"/>
      <c r="O15" s="9">
        <v>7.776</v>
      </c>
    </row>
    <row r="16" spans="2:15" ht="12.75">
      <c r="B16" s="21"/>
      <c r="C16" s="9">
        <v>7.785</v>
      </c>
      <c r="E16" s="21"/>
      <c r="F16" s="9">
        <v>7.745</v>
      </c>
      <c r="H16" s="21"/>
      <c r="I16" s="9">
        <v>7.735</v>
      </c>
      <c r="K16" s="21"/>
      <c r="L16" s="9">
        <v>7.725</v>
      </c>
      <c r="N16" s="21"/>
      <c r="O16" s="9">
        <v>7.805</v>
      </c>
    </row>
    <row r="17" spans="2:15" ht="12.75">
      <c r="B17" s="22"/>
      <c r="C17" s="9">
        <v>7.767</v>
      </c>
      <c r="E17" s="22"/>
      <c r="F17" s="9">
        <v>7.777</v>
      </c>
      <c r="H17" s="22"/>
      <c r="I17" s="9">
        <v>7.767</v>
      </c>
      <c r="K17" s="22"/>
      <c r="L17" s="9">
        <v>7.767</v>
      </c>
      <c r="N17" s="22"/>
      <c r="O17" s="9">
        <v>7.767</v>
      </c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</sheetData>
  <sheetProtection password="DDF7" sheet="1" objects="1" scenarios="1" selectLockedCells="1"/>
  <mergeCells count="6">
    <mergeCell ref="K13:K17"/>
    <mergeCell ref="N13:N17"/>
    <mergeCell ref="B6:C6"/>
    <mergeCell ref="B13:B17"/>
    <mergeCell ref="E13:E17"/>
    <mergeCell ref="H13:H17"/>
  </mergeCells>
  <printOptions/>
  <pageMargins left="0.75" right="0.75" top="1" bottom="1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H8"/>
  <sheetViews>
    <sheetView showGridLines="0" showRowColHeaders="0" zoomScalePageLayoutView="0" workbookViewId="0" topLeftCell="A1">
      <selection activeCell="P29" sqref="P29"/>
    </sheetView>
  </sheetViews>
  <sheetFormatPr defaultColWidth="11.421875" defaultRowHeight="12.75"/>
  <cols>
    <col min="1" max="1" width="21.57421875" style="0" customWidth="1"/>
    <col min="3" max="8" width="7.7109375" style="0" customWidth="1"/>
  </cols>
  <sheetData>
    <row r="1" ht="46.5" customHeight="1"/>
    <row r="7" spans="2:8" ht="20.25" customHeight="1">
      <c r="B7" s="2" t="s">
        <v>7</v>
      </c>
      <c r="C7" s="12">
        <v>0</v>
      </c>
      <c r="D7" s="12">
        <f>'Datos masa'!B13</f>
        <v>0.1</v>
      </c>
      <c r="E7" s="12">
        <f>'Datos masa'!E13</f>
        <v>0.2</v>
      </c>
      <c r="F7" s="12">
        <f>'Datos masa'!H13</f>
        <v>0.3</v>
      </c>
      <c r="G7" s="12">
        <f>'Datos masa'!K13</f>
        <v>0.4</v>
      </c>
      <c r="H7" s="12">
        <f>'Datos masa'!N13</f>
        <v>0.5</v>
      </c>
    </row>
    <row r="8" spans="2:8" ht="21.75" customHeight="1">
      <c r="B8" s="2" t="s">
        <v>11</v>
      </c>
      <c r="C8" s="12">
        <v>0</v>
      </c>
      <c r="D8" s="12" t="str">
        <f>'Datos masa'!C19</f>
        <v> </v>
      </c>
      <c r="E8" s="12" t="str">
        <f>'Datos masa'!F19</f>
        <v> </v>
      </c>
      <c r="F8" s="12" t="str">
        <f>'Datos masa'!I19</f>
        <v> </v>
      </c>
      <c r="G8" s="12" t="str">
        <f>'Datos masa'!L19</f>
        <v> </v>
      </c>
      <c r="H8" s="12" t="str">
        <f>'Datos masa'!O19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O30"/>
  <sheetViews>
    <sheetView showGridLines="0" showRowColHeaders="0" zoomScalePageLayoutView="0" workbookViewId="0" topLeftCell="A1">
      <selection activeCell="K7" sqref="K7"/>
    </sheetView>
  </sheetViews>
  <sheetFormatPr defaultColWidth="11.421875" defaultRowHeight="12.75"/>
  <cols>
    <col min="1" max="1" width="6.140625" style="0" customWidth="1"/>
    <col min="2" max="3" width="8.57421875" style="0" customWidth="1"/>
    <col min="4" max="4" width="1.1484375" style="0" customWidth="1"/>
    <col min="5" max="6" width="8.57421875" style="0" customWidth="1"/>
    <col min="7" max="7" width="0.9921875" style="0" customWidth="1"/>
    <col min="8" max="9" width="8.57421875" style="0" customWidth="1"/>
    <col min="10" max="10" width="0.85546875" style="0" customWidth="1"/>
    <col min="11" max="12" width="8.57421875" style="0" customWidth="1"/>
    <col min="13" max="13" width="1.28515625" style="0" customWidth="1"/>
    <col min="14" max="15" width="8.57421875" style="0" customWidth="1"/>
    <col min="16" max="16" width="2.140625" style="0" customWidth="1"/>
    <col min="17" max="17" width="11.7109375" style="0" customWidth="1"/>
    <col min="18" max="28" width="6.7109375" style="0" customWidth="1"/>
  </cols>
  <sheetData>
    <row r="5" ht="12.75">
      <c r="F5" s="17" t="str">
        <f>IF($K$7="","Para ver los cálculos activa la calculadora introduciendo S en la casilla naranja"," ")</f>
        <v> </v>
      </c>
    </row>
    <row r="6" spans="2:11" ht="12.75">
      <c r="B6" s="23" t="s">
        <v>1</v>
      </c>
      <c r="C6" s="24"/>
      <c r="K6" s="4"/>
    </row>
    <row r="7" spans="2:11" ht="12.75">
      <c r="B7" s="1" t="s">
        <v>7</v>
      </c>
      <c r="C7" s="6">
        <v>0.1</v>
      </c>
      <c r="K7" s="8" t="s">
        <v>13</v>
      </c>
    </row>
    <row r="8" spans="2:6" ht="12.75">
      <c r="B8" s="1" t="s">
        <v>0</v>
      </c>
      <c r="C8" s="7">
        <v>5</v>
      </c>
      <c r="F8" s="5"/>
    </row>
    <row r="9" spans="2:6" ht="12.75">
      <c r="B9" s="15"/>
      <c r="C9" s="13"/>
      <c r="F9" s="5"/>
    </row>
    <row r="10" spans="2:3" ht="12.75">
      <c r="B10" s="14" t="str">
        <f>IF($C$8="","Sin rellenar el campo correspondiente al número de oscilaciones no se pueden efectuar los cálculos"," ")</f>
        <v> </v>
      </c>
      <c r="C10" s="14"/>
    </row>
    <row r="12" spans="2:15" ht="12.75">
      <c r="B12" s="2" t="s">
        <v>3</v>
      </c>
      <c r="C12" s="2" t="s">
        <v>2</v>
      </c>
      <c r="E12" s="2" t="s">
        <v>3</v>
      </c>
      <c r="F12" s="2" t="s">
        <v>2</v>
      </c>
      <c r="H12" s="2" t="s">
        <v>3</v>
      </c>
      <c r="I12" s="2" t="s">
        <v>2</v>
      </c>
      <c r="K12" s="2" t="s">
        <v>3</v>
      </c>
      <c r="L12" s="2" t="s">
        <v>2</v>
      </c>
      <c r="N12" s="2" t="s">
        <v>3</v>
      </c>
      <c r="O12" s="2" t="s">
        <v>2</v>
      </c>
    </row>
    <row r="13" spans="2:15" ht="12.75">
      <c r="B13" s="29">
        <v>0.6</v>
      </c>
      <c r="C13" s="9">
        <v>7.765</v>
      </c>
      <c r="E13" s="29">
        <v>0.55</v>
      </c>
      <c r="F13" s="9">
        <v>7.435</v>
      </c>
      <c r="H13" s="29">
        <v>0.5</v>
      </c>
      <c r="I13" s="9">
        <v>7.054</v>
      </c>
      <c r="K13" s="20">
        <v>0.45</v>
      </c>
      <c r="L13" s="9">
        <v>6.735</v>
      </c>
      <c r="N13" s="29">
        <v>0.4</v>
      </c>
      <c r="O13" s="9">
        <v>6.31</v>
      </c>
    </row>
    <row r="14" spans="2:15" ht="12.75">
      <c r="B14" s="29"/>
      <c r="C14" s="9">
        <v>7.743</v>
      </c>
      <c r="E14" s="29"/>
      <c r="F14" s="9">
        <v>7.446</v>
      </c>
      <c r="H14" s="29"/>
      <c r="I14" s="9">
        <v>7.102</v>
      </c>
      <c r="K14" s="27"/>
      <c r="L14" s="9">
        <v>6.738</v>
      </c>
      <c r="N14" s="29"/>
      <c r="O14" s="9">
        <v>6.321</v>
      </c>
    </row>
    <row r="15" spans="2:15" ht="12.75">
      <c r="B15" s="29"/>
      <c r="C15" s="9">
        <v>7.756</v>
      </c>
      <c r="E15" s="29"/>
      <c r="F15" s="9">
        <v>7.437</v>
      </c>
      <c r="H15" s="29"/>
      <c r="I15" s="9">
        <v>7.063</v>
      </c>
      <c r="K15" s="27"/>
      <c r="L15" s="9">
        <v>6.734</v>
      </c>
      <c r="N15" s="29"/>
      <c r="O15" s="9">
        <v>6.296</v>
      </c>
    </row>
    <row r="16" spans="2:15" ht="12.75">
      <c r="B16" s="29"/>
      <c r="C16" s="9">
        <v>7.698</v>
      </c>
      <c r="E16" s="29"/>
      <c r="F16" s="9">
        <v>7.48</v>
      </c>
      <c r="H16" s="29"/>
      <c r="I16" s="9">
        <v>7.123</v>
      </c>
      <c r="K16" s="27"/>
      <c r="L16" s="9">
        <v>6.728</v>
      </c>
      <c r="N16" s="29"/>
      <c r="O16" s="9">
        <v>6.342</v>
      </c>
    </row>
    <row r="17" spans="2:15" ht="12.75">
      <c r="B17" s="29"/>
      <c r="C17" s="9">
        <v>7.767</v>
      </c>
      <c r="E17" s="29"/>
      <c r="F17" s="9">
        <v>7.44</v>
      </c>
      <c r="H17" s="29"/>
      <c r="I17" s="9">
        <v>7.078</v>
      </c>
      <c r="K17" s="28"/>
      <c r="L17" s="9">
        <v>6.704</v>
      </c>
      <c r="N17" s="29"/>
      <c r="O17" s="9">
        <v>6.31</v>
      </c>
    </row>
    <row r="18" spans="2:15" ht="12.75">
      <c r="B18" s="1" t="s">
        <v>4</v>
      </c>
      <c r="C18" s="3">
        <f>IF($K$7&lt;&gt;"s"," ",AVERAGE(C13:C17))</f>
        <v>7.7458</v>
      </c>
      <c r="E18" s="1" t="s">
        <v>4</v>
      </c>
      <c r="F18" s="3">
        <f>IF($K$7&lt;&gt;"s"," ",AVERAGE(F13:F17))</f>
        <v>7.4475999999999996</v>
      </c>
      <c r="H18" s="1" t="s">
        <v>4</v>
      </c>
      <c r="I18" s="3">
        <f>IF($K$7&lt;&gt;"s"," ",AVERAGE(I13:I17))</f>
        <v>7.0840000000000005</v>
      </c>
      <c r="K18" s="1" t="s">
        <v>4</v>
      </c>
      <c r="L18" s="3">
        <f>IF($K$7&lt;&gt;"s"," ",AVERAGE(L13:L17))</f>
        <v>6.7278</v>
      </c>
      <c r="N18" s="1" t="s">
        <v>4</v>
      </c>
      <c r="O18" s="3">
        <f>IF($K$7&lt;&gt;"s"," ",AVERAGE(O13:O17))</f>
        <v>6.315799999999999</v>
      </c>
    </row>
    <row r="19" spans="2:15" ht="12.75">
      <c r="B19" s="1" t="s">
        <v>5</v>
      </c>
      <c r="C19" s="3">
        <f>IF($K$7&lt;&gt;"s"," ",C18/$C$8)</f>
        <v>1.54916</v>
      </c>
      <c r="E19" s="1" t="s">
        <v>5</v>
      </c>
      <c r="F19" s="3">
        <f>IF($K$7&lt;&gt;"s"," ",F18/$C$8)</f>
        <v>1.48952</v>
      </c>
      <c r="H19" s="1" t="s">
        <v>5</v>
      </c>
      <c r="I19" s="3">
        <f>IF($K$7&lt;&gt;"s"," ",I18/$C$8)</f>
        <v>1.4168</v>
      </c>
      <c r="K19" s="1" t="s">
        <v>5</v>
      </c>
      <c r="L19" s="3">
        <f>IF($K$7&lt;&gt;"s"," ",L18/$C$8)</f>
        <v>1.34556</v>
      </c>
      <c r="N19" s="1" t="s">
        <v>5</v>
      </c>
      <c r="O19" s="3">
        <f>IF($K$7&lt;&gt;"s"," ",O18/$C$8)</f>
        <v>1.2631599999999998</v>
      </c>
    </row>
    <row r="20" spans="2:15" ht="12.75">
      <c r="B20" s="1" t="s">
        <v>6</v>
      </c>
      <c r="C20" s="3">
        <f>IF($K$7&lt;&gt;"s","",((((C13-C18)^2+(C14-C18)^2+(C15-C18)^2+(C16-C18)^2+(C17-C18)^2)/20)^0.5)/$C$8)</f>
        <v>0.00253566559309384</v>
      </c>
      <c r="E20" s="1" t="s">
        <v>6</v>
      </c>
      <c r="F20" s="3">
        <f>IF($K$7&lt;&gt;"s","",((((F13-F18)^2+(F14-F18)^2+(F15-F18)^2+(F16-F18)^2+(F17-F18)^2)/20)^0.5)/$C$8)</f>
        <v>0.0016620469307453544</v>
      </c>
      <c r="H20" s="1" t="s">
        <v>6</v>
      </c>
      <c r="I20" s="3">
        <f>IF($K$7&lt;&gt;"s","",((((I13-I18)^2+(I14-I18)^2+(I15-I18)^2+(I16-I18)^2+(I17-I18)^2)/20)^0.5)/$C$8)</f>
        <v>0.0025385034961567495</v>
      </c>
      <c r="K20" s="1" t="s">
        <v>6</v>
      </c>
      <c r="L20" s="3">
        <f>IF($K$7&lt;&gt;"s","",((((L13-L18)^2+(L14-L18)^2+(L15-L18)^2+(L16-L18)^2+(L17-L18)^2)/20)^0.5)/$C$8)</f>
        <v>0.0012335315156087627</v>
      </c>
      <c r="N20" s="1" t="s">
        <v>6</v>
      </c>
      <c r="O20" s="3">
        <f>IF($K$7&lt;&gt;"s","",((((O13-O18)^2+(O14-O18)^2+(O15-O18)^2+(O16-O18)^2+(O17-O18)^2)/20)^0.5)/$C$8)</f>
        <v>0.0015315351775261167</v>
      </c>
    </row>
    <row r="22" spans="2:15" ht="12.75">
      <c r="B22" s="2" t="s">
        <v>3</v>
      </c>
      <c r="C22" s="2" t="s">
        <v>2</v>
      </c>
      <c r="E22" s="2" t="s">
        <v>3</v>
      </c>
      <c r="F22" s="2" t="s">
        <v>2</v>
      </c>
      <c r="H22" s="2" t="s">
        <v>3</v>
      </c>
      <c r="I22" s="2" t="s">
        <v>2</v>
      </c>
      <c r="K22" s="2" t="s">
        <v>3</v>
      </c>
      <c r="L22" s="2" t="s">
        <v>2</v>
      </c>
      <c r="N22" s="2" t="s">
        <v>3</v>
      </c>
      <c r="O22" s="2" t="s">
        <v>2</v>
      </c>
    </row>
    <row r="23" spans="2:15" ht="12.75">
      <c r="B23" s="20">
        <v>0.35</v>
      </c>
      <c r="C23" s="9">
        <v>5.935</v>
      </c>
      <c r="E23" s="20">
        <v>0.3</v>
      </c>
      <c r="F23" s="9">
        <v>5.405</v>
      </c>
      <c r="H23" s="20">
        <v>0.25</v>
      </c>
      <c r="I23" s="9">
        <v>5.102</v>
      </c>
      <c r="K23" s="20">
        <v>0.2</v>
      </c>
      <c r="L23" s="9">
        <v>4.43</v>
      </c>
      <c r="N23" s="20">
        <v>0.15</v>
      </c>
      <c r="O23" s="9">
        <v>3.876</v>
      </c>
    </row>
    <row r="24" spans="2:15" ht="12.75">
      <c r="B24" s="27"/>
      <c r="C24" s="9">
        <v>5.912</v>
      </c>
      <c r="E24" s="25"/>
      <c r="F24" s="9">
        <v>5.423</v>
      </c>
      <c r="H24" s="25"/>
      <c r="I24" s="9">
        <v>5.107</v>
      </c>
      <c r="K24" s="25"/>
      <c r="L24" s="9">
        <v>4.467</v>
      </c>
      <c r="N24" s="25"/>
      <c r="O24" s="19">
        <v>3.887</v>
      </c>
    </row>
    <row r="25" spans="2:15" ht="12.75">
      <c r="B25" s="27"/>
      <c r="C25" s="9">
        <v>6.067</v>
      </c>
      <c r="E25" s="25"/>
      <c r="F25" s="9">
        <v>5.496</v>
      </c>
      <c r="H25" s="25"/>
      <c r="I25" s="9">
        <v>4.98</v>
      </c>
      <c r="K25" s="25"/>
      <c r="L25" s="9">
        <v>4.438</v>
      </c>
      <c r="N25" s="25"/>
      <c r="O25" s="9">
        <v>3.896</v>
      </c>
    </row>
    <row r="26" spans="2:15" ht="12.75">
      <c r="B26" s="27"/>
      <c r="C26" s="9">
        <v>5.932</v>
      </c>
      <c r="E26" s="25"/>
      <c r="F26" s="9">
        <v>5.454</v>
      </c>
      <c r="H26" s="25"/>
      <c r="I26" s="9">
        <v>5.034</v>
      </c>
      <c r="K26" s="25"/>
      <c r="L26" s="9">
        <v>4.413</v>
      </c>
      <c r="N26" s="25"/>
      <c r="O26" s="9">
        <v>3.856</v>
      </c>
    </row>
    <row r="27" spans="2:15" ht="12.75">
      <c r="B27" s="28"/>
      <c r="C27" s="9">
        <v>5.914</v>
      </c>
      <c r="E27" s="26"/>
      <c r="F27" s="9">
        <v>5.485</v>
      </c>
      <c r="H27" s="26"/>
      <c r="I27" s="9">
        <v>5.06</v>
      </c>
      <c r="K27" s="26"/>
      <c r="L27" s="9">
        <v>4.452</v>
      </c>
      <c r="N27" s="26"/>
      <c r="O27" s="9">
        <v>3.986</v>
      </c>
    </row>
    <row r="28" spans="2:15" ht="12.75">
      <c r="B28" s="1" t="s">
        <v>4</v>
      </c>
      <c r="C28" s="3">
        <f>IF($K$7&lt;&gt;"s"," ",AVERAGE(C23:C27))</f>
        <v>5.952000000000001</v>
      </c>
      <c r="E28" s="1" t="s">
        <v>4</v>
      </c>
      <c r="F28" s="3">
        <f>IF($K$7&lt;&gt;"s"," ",AVERAGE(F23:F27))</f>
        <v>5.4525999999999994</v>
      </c>
      <c r="H28" s="1" t="s">
        <v>4</v>
      </c>
      <c r="I28" s="3">
        <f>IF($K$7&lt;&gt;"s"," ",AVERAGE(I23:I27))</f>
        <v>5.0565999999999995</v>
      </c>
      <c r="K28" s="1" t="s">
        <v>4</v>
      </c>
      <c r="L28" s="3">
        <f>IF($K$7&lt;&gt;"s"," ",AVERAGE(L23:L27))</f>
        <v>4.4399999999999995</v>
      </c>
      <c r="N28" s="1" t="s">
        <v>4</v>
      </c>
      <c r="O28" s="3">
        <f>IF($K$7&lt;&gt;"s"," ",AVERAGE(O23:O27))</f>
        <v>3.9001999999999994</v>
      </c>
    </row>
    <row r="29" spans="2:15" ht="12.75">
      <c r="B29" s="1" t="s">
        <v>5</v>
      </c>
      <c r="C29" s="3">
        <f>IF($K$7&lt;&gt;"s"," ",C28/$C$8)</f>
        <v>1.1904000000000001</v>
      </c>
      <c r="E29" s="1" t="s">
        <v>5</v>
      </c>
      <c r="F29" s="3">
        <f>IF($K$7&lt;&gt;"s"," ",F28/$C$8)</f>
        <v>1.09052</v>
      </c>
      <c r="H29" s="1" t="s">
        <v>5</v>
      </c>
      <c r="I29" s="3">
        <f>IF($K$7&lt;&gt;"s"," ",I28/$C$8)</f>
        <v>1.01132</v>
      </c>
      <c r="K29" s="1" t="s">
        <v>5</v>
      </c>
      <c r="L29" s="3">
        <f>IF($K$7&lt;&gt;"s"," ",L28/$C$8)</f>
        <v>0.8879999999999999</v>
      </c>
      <c r="N29" s="1" t="s">
        <v>5</v>
      </c>
      <c r="O29" s="3">
        <f>IF($K$7&lt;&gt;"s"," ",O28/$C$8)</f>
        <v>0.7800399999999998</v>
      </c>
    </row>
    <row r="30" spans="2:15" ht="12.75">
      <c r="B30" s="1" t="s">
        <v>6</v>
      </c>
      <c r="C30" s="3">
        <f>IF($K$7&lt;&gt;"s","",((((C23-C28)^2+(C24-C28)^2+(C25-C28)^2+(C26-C28)^2+(C27-C28)^2)/20)^0.5)/$C$8)</f>
        <v>0.005823744499890095</v>
      </c>
      <c r="E30" s="1" t="s">
        <v>6</v>
      </c>
      <c r="F30" s="3">
        <f>IF($K$7&lt;&gt;"s","",((((F23-F28)^2+(F24-F28)^2+(F25-F28)^2+(F26-F28)^2+(F27-F28)^2)/20)^0.5)/$C$8)</f>
        <v>0.0034863161072972238</v>
      </c>
      <c r="H30" s="1" t="s">
        <v>6</v>
      </c>
      <c r="I30" s="3">
        <f>IF($K$7&lt;&gt;"s","",((((I23-I28)^2+(I24-I28)^2+(I25-I28)^2+(I26-I28)^2+(I27-I28)^2)/20)^0.5)/$C$8)</f>
        <v>0.0046885392181360685</v>
      </c>
      <c r="K30" s="1" t="s">
        <v>6</v>
      </c>
      <c r="L30" s="3">
        <f>IF($K$7&lt;&gt;"s","",((((L23-L28)^2+(L24-L28)^2+(L25-L28)^2+(L26-L28)^2+(L27-L28)^2)/20)^0.5)/$C$8)</f>
        <v>0.0018471599822429958</v>
      </c>
      <c r="N30" s="1" t="s">
        <v>6</v>
      </c>
      <c r="O30" s="3">
        <f>IF($K$7&lt;&gt;"s","",((((O23-O28)^2+(O24-O28)^2+(O25-O28)^2+(O26-O28)^2+(O27-O28)^2)/20)^0.5)/$C$8)</f>
        <v>0.004492838746271682</v>
      </c>
    </row>
  </sheetData>
  <sheetProtection password="DDF7" sheet="1" objects="1" scenarios="1" selectLockedCells="1"/>
  <mergeCells count="11">
    <mergeCell ref="B6:C6"/>
    <mergeCell ref="N13:N17"/>
    <mergeCell ref="N23:N27"/>
    <mergeCell ref="K13:K17"/>
    <mergeCell ref="B23:B27"/>
    <mergeCell ref="E23:E27"/>
    <mergeCell ref="H23:H27"/>
    <mergeCell ref="K23:K27"/>
    <mergeCell ref="B13:B17"/>
    <mergeCell ref="E13:E17"/>
    <mergeCell ref="H13:H17"/>
  </mergeCells>
  <printOptions/>
  <pageMargins left="0.75" right="0.75" top="1" bottom="1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M8"/>
  <sheetViews>
    <sheetView showGridLines="0" showRowColHeaders="0" zoomScalePageLayoutView="0" workbookViewId="0" topLeftCell="A1">
      <selection activeCell="T28" sqref="T28"/>
    </sheetView>
  </sheetViews>
  <sheetFormatPr defaultColWidth="11.421875" defaultRowHeight="12.75"/>
  <cols>
    <col min="1" max="1" width="6.140625" style="0" customWidth="1"/>
    <col min="3" max="13" width="7.7109375" style="0" customWidth="1"/>
  </cols>
  <sheetData>
    <row r="1" ht="46.5" customHeight="1"/>
    <row r="7" spans="2:13" ht="21" customHeight="1">
      <c r="B7" s="11" t="s">
        <v>10</v>
      </c>
      <c r="C7" s="12">
        <v>0</v>
      </c>
      <c r="D7" s="12">
        <f>'Datos long'!B13</f>
        <v>0.6</v>
      </c>
      <c r="E7" s="12">
        <f>'Datos long'!E13</f>
        <v>0.55</v>
      </c>
      <c r="F7" s="12">
        <f>'Datos long'!H13</f>
        <v>0.5</v>
      </c>
      <c r="G7" s="12">
        <f>'Datos long'!K13</f>
        <v>0.45</v>
      </c>
      <c r="H7" s="12">
        <f>'Datos long'!N13</f>
        <v>0.4</v>
      </c>
      <c r="I7" s="12">
        <f>'Datos long'!B23</f>
        <v>0.35</v>
      </c>
      <c r="J7" s="12">
        <f>'Datos long'!E23</f>
        <v>0.3</v>
      </c>
      <c r="K7" s="12">
        <f>'Datos long'!H23</f>
        <v>0.25</v>
      </c>
      <c r="L7" s="12">
        <f>'Datos long'!K23</f>
        <v>0.2</v>
      </c>
      <c r="M7" s="12">
        <f>'Datos long'!N23</f>
        <v>0.15</v>
      </c>
    </row>
    <row r="8" spans="2:13" ht="21.75" customHeight="1">
      <c r="B8" s="11" t="s">
        <v>11</v>
      </c>
      <c r="C8" s="12">
        <v>0</v>
      </c>
      <c r="D8" s="12">
        <f>'Datos long'!C19</f>
        <v>1.54916</v>
      </c>
      <c r="E8" s="12">
        <f>'Datos long'!F19</f>
        <v>1.48952</v>
      </c>
      <c r="F8" s="12">
        <f>'Datos long'!I19</f>
        <v>1.4168</v>
      </c>
      <c r="G8" s="12">
        <f>'Datos long'!L19</f>
        <v>1.34556</v>
      </c>
      <c r="H8" s="12">
        <f>'Datos long'!O19</f>
        <v>1.2631599999999998</v>
      </c>
      <c r="I8" s="12">
        <f>'Datos long'!C29</f>
        <v>1.1904000000000001</v>
      </c>
      <c r="J8" s="12">
        <f>'Datos long'!F29</f>
        <v>1.09052</v>
      </c>
      <c r="K8" s="12">
        <f>'Datos long'!I29</f>
        <v>1.01132</v>
      </c>
      <c r="L8" s="12">
        <f>'Datos long'!L29</f>
        <v>0.8879999999999999</v>
      </c>
      <c r="M8" s="12">
        <f>'Datos long'!O29</f>
        <v>0.7800399999999998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P4" sqref="P4"/>
    </sheetView>
  </sheetViews>
  <sheetFormatPr defaultColWidth="11.421875" defaultRowHeight="12.75"/>
  <sheetData/>
  <sheetProtection selectLockedCells="1"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2004-09-21T09:51:57Z</cp:lastPrinted>
  <dcterms:created xsi:type="dcterms:W3CDTF">2004-09-15T10:42:44Z</dcterms:created>
  <dcterms:modified xsi:type="dcterms:W3CDTF">2020-02-09T07:57:34Z</dcterms:modified>
  <cp:category/>
  <cp:version/>
  <cp:contentType/>
  <cp:contentStatus/>
</cp:coreProperties>
</file>