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840" windowHeight="5505" activeTab="0"/>
  </bookViews>
  <sheets>
    <sheet name="Ecuacion Onda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<sst xmlns="http://schemas.openxmlformats.org/spreadsheetml/2006/main" count="32" uniqueCount="26">
  <si>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T (s)</t>
  </si>
  <si>
    <t>A (m)</t>
  </si>
  <si>
    <t>v (m/s)</t>
  </si>
  <si>
    <t>Propagación</t>
  </si>
  <si>
    <t>Dcha</t>
  </si>
  <si>
    <t>Izda</t>
  </si>
  <si>
    <t>w (s-1)</t>
  </si>
  <si>
    <t>k (m-1)</t>
  </si>
  <si>
    <t>x</t>
  </si>
  <si>
    <t>Fase ini (grados)</t>
  </si>
  <si>
    <t>kx-wt</t>
  </si>
  <si>
    <t>kx+wt</t>
  </si>
  <si>
    <t>x (m)</t>
  </si>
  <si>
    <t>t (s)</t>
  </si>
  <si>
    <t>y (m)</t>
  </si>
  <si>
    <t>Long onda (m)</t>
  </si>
  <si>
    <t>y =</t>
  </si>
  <si>
    <t>sen (</t>
  </si>
  <si>
    <t>t</t>
  </si>
  <si>
    <t>+</t>
  </si>
  <si>
    <t>)</t>
  </si>
  <si>
    <t>kx-wt2</t>
  </si>
  <si>
    <t>kx+wt2</t>
  </si>
  <si>
    <t xml:space="preserve">y (t =t) </t>
  </si>
  <si>
    <t>y (t=t+T/4)</t>
  </si>
  <si>
    <t>Valores obtenidos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</si>
</sst>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20"/>
      <name val="Arial"/>
      <family val="0"/>
    </font>
    <font>
      <sz val="18"/>
      <name val="Arial"/>
      <family val="0"/>
    </font>
    <font>
      <b/>
      <sz val="11"/>
      <color indexed="10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0"/>
      <color indexed="10"/>
      <name val="Arial"/>
      <family val="0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2" xfId="0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para t = t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405"/>
          <c:w val="0.9122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v>y_x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'Ecuacion Onda'!$AE$4:$AE$204</c:f>
              <c:numCache/>
            </c:numRef>
          </c:xVal>
          <c:yVal>
            <c:numRef>
              <c:f>'Ecuacion Onda'!$AF$4:$AF$204</c:f>
              <c:numCache/>
            </c:numRef>
          </c:yVal>
          <c:smooth val="1"/>
        </c:ser>
        <c:axId val="57662698"/>
        <c:axId val="49202235"/>
      </c:scatterChart>
      <c:valAx>
        <c:axId val="5766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crossBetween val="midCat"/>
        <c:dispUnits/>
      </c:valAx>
      <c:valAx>
        <c:axId val="492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para t = t+T/4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025"/>
          <c:y val="0.1475"/>
          <c:w val="0.916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y_x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'Ecuacion Onda'!$AE$4:$AE$204</c:f>
              <c:numCache/>
            </c:numRef>
          </c:xVal>
          <c:yVal>
            <c:numRef>
              <c:f>'Ecuacion Onda'!$AG$4:$AG$204</c:f>
              <c:numCache/>
            </c:numRef>
          </c:yVal>
          <c:smooth val="1"/>
        </c:ser>
        <c:axId val="40166932"/>
        <c:axId val="25958069"/>
      </c:scatterChart>
      <c:val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428625</xdr:colOff>
      <xdr:row>27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3133725"/>
          <a:ext cx="286702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(m) y t (s)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Valores de x y t para los cuales se calcula la elongación(y) del punto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(m)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Amplitud en metros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Periodo en segundos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 onda (m)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Longitud de onda en metros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 ini (grados)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 inicial en grados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Propagación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Seleccionar (escribiendo una "X") el sentido de propagación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programa calcula automáticamente: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(s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Pulsación en s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(m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Número de onda en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(m/s)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Velocidad de propagación de la onda en m/s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(m)=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Valor de la elongación del punto situado en la x indicada y en el instante fijado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Ecuación de la onda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(situada en el recuadro)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de la onda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el instante t =t (instante seleccionado) y para un instante posterior t = t + T/4</a:t>
          </a:r>
        </a:p>
      </xdr:txBody>
    </xdr:sp>
    <xdr:clientData/>
  </xdr:twoCellAnchor>
  <xdr:twoCellAnchor>
    <xdr:from>
      <xdr:col>5</xdr:col>
      <xdr:colOff>200025</xdr:colOff>
      <xdr:row>0</xdr:row>
      <xdr:rowOff>342900</xdr:rowOff>
    </xdr:from>
    <xdr:to>
      <xdr:col>15</xdr:col>
      <xdr:colOff>219075</xdr:colOff>
      <xdr:row>0</xdr:row>
      <xdr:rowOff>962025</xdr:rowOff>
    </xdr:to>
    <xdr:sp>
      <xdr:nvSpPr>
        <xdr:cNvPr id="2" name="AutoShape 11"/>
        <xdr:cNvSpPr>
          <a:spLocks/>
        </xdr:cNvSpPr>
      </xdr:nvSpPr>
      <xdr:spPr>
        <a:xfrm>
          <a:off x="3295650" y="342900"/>
          <a:ext cx="3581400" cy="619125"/>
        </a:xfrm>
        <a:prstGeom prst="wedgeRectCallout">
          <a:avLst>
            <a:gd name="adj1" fmla="val -26597"/>
            <a:gd name="adj2" fmla="val 114615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Seleccionar sentido de propagación.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se señalan ambas opciones el programa adjudicará como sentido de propagación hacia la derecha.</a:t>
          </a:r>
        </a:p>
      </xdr:txBody>
    </xdr:sp>
    <xdr:clientData/>
  </xdr:twoCellAnchor>
  <xdr:twoCellAnchor editAs="oneCell">
    <xdr:from>
      <xdr:col>22</xdr:col>
      <xdr:colOff>133350</xdr:colOff>
      <xdr:row>0</xdr:row>
      <xdr:rowOff>285750</xdr:rowOff>
    </xdr:from>
    <xdr:to>
      <xdr:col>29</xdr:col>
      <xdr:colOff>323850</xdr:colOff>
      <xdr:row>2</xdr:row>
      <xdr:rowOff>57150</xdr:rowOff>
    </xdr:to>
    <xdr:pic>
      <xdr:nvPicPr>
        <xdr:cNvPr id="3" name="Picture 18" descr="LogoFQ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</xdr:row>
      <xdr:rowOff>123825</xdr:rowOff>
    </xdr:from>
    <xdr:to>
      <xdr:col>24</xdr:col>
      <xdr:colOff>219075</xdr:colOff>
      <xdr:row>7</xdr:row>
      <xdr:rowOff>133350</xdr:rowOff>
    </xdr:to>
    <xdr:sp>
      <xdr:nvSpPr>
        <xdr:cNvPr id="4" name="Rectangle 22"/>
        <xdr:cNvSpPr>
          <a:spLocks/>
        </xdr:cNvSpPr>
      </xdr:nvSpPr>
      <xdr:spPr>
        <a:xfrm>
          <a:off x="6115050" y="1885950"/>
          <a:ext cx="4953000" cy="923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200025</xdr:rowOff>
    </xdr:from>
    <xdr:to>
      <xdr:col>15</xdr:col>
      <xdr:colOff>466725</xdr:colOff>
      <xdr:row>22</xdr:row>
      <xdr:rowOff>114300</xdr:rowOff>
    </xdr:to>
    <xdr:graphicFrame>
      <xdr:nvGraphicFramePr>
        <xdr:cNvPr id="5" name="Chart 23"/>
        <xdr:cNvGraphicFramePr/>
      </xdr:nvGraphicFramePr>
      <xdr:xfrm>
        <a:off x="3152775" y="3333750"/>
        <a:ext cx="3971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10</xdr:row>
      <xdr:rowOff>0</xdr:rowOff>
    </xdr:from>
    <xdr:to>
      <xdr:col>29</xdr:col>
      <xdr:colOff>295275</xdr:colOff>
      <xdr:row>22</xdr:row>
      <xdr:rowOff>142875</xdr:rowOff>
    </xdr:to>
    <xdr:graphicFrame>
      <xdr:nvGraphicFramePr>
        <xdr:cNvPr id="6" name="Chart 24"/>
        <xdr:cNvGraphicFramePr/>
      </xdr:nvGraphicFramePr>
      <xdr:xfrm>
        <a:off x="7210425" y="3362325"/>
        <a:ext cx="41529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5</xdr:row>
      <xdr:rowOff>161925</xdr:rowOff>
    </xdr:from>
    <xdr:to>
      <xdr:col>7</xdr:col>
      <xdr:colOff>390525</xdr:colOff>
      <xdr:row>8</xdr:row>
      <xdr:rowOff>95250</xdr:rowOff>
    </xdr:to>
    <xdr:sp>
      <xdr:nvSpPr>
        <xdr:cNvPr id="7" name="AutoShape 25"/>
        <xdr:cNvSpPr>
          <a:spLocks/>
        </xdr:cNvSpPr>
      </xdr:nvSpPr>
      <xdr:spPr>
        <a:xfrm>
          <a:off x="2876550" y="2381250"/>
          <a:ext cx="1466850" cy="619125"/>
        </a:xfrm>
        <a:prstGeom prst="wedgeRectCallout">
          <a:avLst>
            <a:gd name="adj1" fmla="val 61689"/>
            <a:gd name="adj2" fmla="val -9000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Elongación del punto para la t y x seleccionadas.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457200</xdr:rowOff>
    </xdr:from>
    <xdr:to>
      <xdr:col>2</xdr:col>
      <xdr:colOff>781050</xdr:colOff>
      <xdr:row>0</xdr:row>
      <xdr:rowOff>923925</xdr:rowOff>
    </xdr:to>
    <xdr:sp>
      <xdr:nvSpPr>
        <xdr:cNvPr id="8" name="AutoShape 26"/>
        <xdr:cNvSpPr>
          <a:spLocks/>
        </xdr:cNvSpPr>
      </xdr:nvSpPr>
      <xdr:spPr>
        <a:xfrm>
          <a:off x="352425" y="457200"/>
          <a:ext cx="1781175" cy="466725"/>
        </a:xfrm>
        <a:prstGeom prst="wedgeRectCallout">
          <a:avLst>
            <a:gd name="adj1" fmla="val 7217"/>
            <a:gd name="adj2" fmla="val 12959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de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los que se calcula la elongación</a:t>
          </a:r>
        </a:p>
      </xdr:txBody>
    </xdr:sp>
    <xdr:clientData/>
  </xdr:twoCellAnchor>
  <xdr:twoCellAnchor>
    <xdr:from>
      <xdr:col>18</xdr:col>
      <xdr:colOff>161925</xdr:colOff>
      <xdr:row>8</xdr:row>
      <xdr:rowOff>57150</xdr:rowOff>
    </xdr:from>
    <xdr:to>
      <xdr:col>22</xdr:col>
      <xdr:colOff>219075</xdr:colOff>
      <xdr:row>9</xdr:row>
      <xdr:rowOff>123825</xdr:rowOff>
    </xdr:to>
    <xdr:sp>
      <xdr:nvSpPr>
        <xdr:cNvPr id="9" name="AutoShape 27"/>
        <xdr:cNvSpPr>
          <a:spLocks/>
        </xdr:cNvSpPr>
      </xdr:nvSpPr>
      <xdr:spPr>
        <a:xfrm>
          <a:off x="8839200" y="2962275"/>
          <a:ext cx="1419225" cy="295275"/>
        </a:xfrm>
        <a:prstGeom prst="wedgeRectCallout">
          <a:avLst>
            <a:gd name="adj1" fmla="val -51342"/>
            <a:gd name="adj2" fmla="val -16612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Ecuación de la onda</a:t>
          </a:r>
        </a:p>
      </xdr:txBody>
    </xdr:sp>
    <xdr:clientData/>
  </xdr:twoCellAnchor>
  <xdr:twoCellAnchor>
    <xdr:from>
      <xdr:col>7</xdr:col>
      <xdr:colOff>304800</xdr:colOff>
      <xdr:row>23</xdr:row>
      <xdr:rowOff>180975</xdr:rowOff>
    </xdr:from>
    <xdr:to>
      <xdr:col>14</xdr:col>
      <xdr:colOff>266700</xdr:colOff>
      <xdr:row>25</xdr:row>
      <xdr:rowOff>190500</xdr:rowOff>
    </xdr:to>
    <xdr:sp>
      <xdr:nvSpPr>
        <xdr:cNvPr id="10" name="AutoShape 28"/>
        <xdr:cNvSpPr>
          <a:spLocks/>
        </xdr:cNvSpPr>
      </xdr:nvSpPr>
      <xdr:spPr>
        <a:xfrm>
          <a:off x="4257675" y="6515100"/>
          <a:ext cx="2228850" cy="466725"/>
        </a:xfrm>
        <a:prstGeom prst="wedgeRectCallout">
          <a:avLst>
            <a:gd name="adj1" fmla="val -19634"/>
            <a:gd name="adj2" fmla="val -14735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para el instante seleccionado como valor de t (tabla superior)</a:t>
          </a:r>
        </a:p>
      </xdr:txBody>
    </xdr:sp>
    <xdr:clientData/>
  </xdr:twoCellAnchor>
  <xdr:twoCellAnchor>
    <xdr:from>
      <xdr:col>17</xdr:col>
      <xdr:colOff>28575</xdr:colOff>
      <xdr:row>24</xdr:row>
      <xdr:rowOff>38100</xdr:rowOff>
    </xdr:from>
    <xdr:to>
      <xdr:col>23</xdr:col>
      <xdr:colOff>428625</xdr:colOff>
      <xdr:row>25</xdr:row>
      <xdr:rowOff>133350</xdr:rowOff>
    </xdr:to>
    <xdr:sp>
      <xdr:nvSpPr>
        <xdr:cNvPr id="11" name="AutoShape 29"/>
        <xdr:cNvSpPr>
          <a:spLocks/>
        </xdr:cNvSpPr>
      </xdr:nvSpPr>
      <xdr:spPr>
        <a:xfrm>
          <a:off x="7981950" y="6600825"/>
          <a:ext cx="2743200" cy="323850"/>
        </a:xfrm>
        <a:prstGeom prst="wedgeRectCallout">
          <a:avLst>
            <a:gd name="adj1" fmla="val -21689"/>
            <a:gd name="adj2" fmla="val -214703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Gráfica para un instante posterior (t = t +T/4)</a:t>
          </a:r>
        </a:p>
      </xdr:txBody>
    </xdr:sp>
    <xdr:clientData/>
  </xdr:twoCellAnchor>
  <xdr:twoCellAnchor editAs="oneCell">
    <xdr:from>
      <xdr:col>15</xdr:col>
      <xdr:colOff>676275</xdr:colOff>
      <xdr:row>0</xdr:row>
      <xdr:rowOff>1181100</xdr:rowOff>
    </xdr:from>
    <xdr:to>
      <xdr:col>21</xdr:col>
      <xdr:colOff>104775</xdr:colOff>
      <xdr:row>2</xdr:row>
      <xdr:rowOff>47625</xdr:rowOff>
    </xdr:to>
    <xdr:pic>
      <xdr:nvPicPr>
        <xdr:cNvPr id="12" name="Picture 31" descr="EcOnd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181100"/>
          <a:ext cx="2619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0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3.140625" style="0" customWidth="1"/>
    <col min="2" max="2" width="17.140625" style="0" customWidth="1"/>
    <col min="3" max="3" width="17.00390625" style="0" customWidth="1"/>
    <col min="4" max="4" width="2.421875" style="0" customWidth="1"/>
    <col min="5" max="5" width="6.7109375" style="0" customWidth="1"/>
    <col min="6" max="6" width="6.140625" style="0" customWidth="1"/>
    <col min="7" max="7" width="6.7109375" style="0" customWidth="1"/>
    <col min="8" max="8" width="7.140625" style="0" customWidth="1"/>
    <col min="9" max="9" width="10.7109375" style="0" customWidth="1"/>
    <col min="10" max="10" width="7.421875" style="0" customWidth="1"/>
    <col min="11" max="11" width="8.00390625" style="0" customWidth="1"/>
    <col min="12" max="12" width="9.00390625" style="0" hidden="1" customWidth="1"/>
    <col min="13" max="13" width="8.421875" style="0" hidden="1" customWidth="1"/>
    <col min="14" max="14" width="0.71875" style="0" customWidth="1"/>
    <col min="15" max="15" width="6.57421875" style="0" customWidth="1"/>
    <col min="16" max="16" width="10.421875" style="0" customWidth="1"/>
    <col min="17" max="17" width="9.00390625" style="0" customWidth="1"/>
    <col min="18" max="18" width="10.8515625" style="0" customWidth="1"/>
    <col min="19" max="20" width="3.7109375" style="0" customWidth="1"/>
    <col min="21" max="21" width="10.140625" style="0" customWidth="1"/>
    <col min="22" max="22" width="2.8515625" style="0" customWidth="1"/>
    <col min="23" max="23" width="3.8515625" style="0" customWidth="1"/>
    <col min="24" max="24" width="8.28125" style="0" customWidth="1"/>
    <col min="25" max="25" width="3.28125" style="0" customWidth="1"/>
    <col min="26" max="29" width="8.7109375" style="0" hidden="1" customWidth="1"/>
    <col min="30" max="30" width="6.7109375" style="0" customWidth="1"/>
    <col min="31" max="33" width="10.7109375" style="0" customWidth="1"/>
  </cols>
  <sheetData>
    <row r="1" spans="12:14" ht="102.75" customHeight="1">
      <c r="L1" s="7"/>
      <c r="M1" s="7"/>
      <c r="N1" s="7"/>
    </row>
    <row r="2" spans="2:33" ht="18" customHeight="1">
      <c r="B2" s="2" t="s">
        <v>12</v>
      </c>
      <c r="C2" s="2" t="s">
        <v>13</v>
      </c>
      <c r="E2" s="35" t="s">
        <v>3</v>
      </c>
      <c r="F2" s="38"/>
      <c r="G2" s="38"/>
      <c r="H2" s="39"/>
      <c r="I2" s="1" t="s">
        <v>6</v>
      </c>
      <c r="J2" s="2" t="s">
        <v>7</v>
      </c>
      <c r="K2" s="4" t="s">
        <v>2</v>
      </c>
      <c r="L2" s="11" t="s">
        <v>4</v>
      </c>
      <c r="M2" s="11" t="s">
        <v>5</v>
      </c>
      <c r="N2" s="11"/>
      <c r="AD2" s="5"/>
      <c r="AE2" s="35" t="s">
        <v>25</v>
      </c>
      <c r="AF2" s="36"/>
      <c r="AG2" s="37"/>
    </row>
    <row r="3" spans="2:33" ht="18" customHeight="1">
      <c r="B3" s="3">
        <v>0</v>
      </c>
      <c r="C3" s="3">
        <v>0</v>
      </c>
      <c r="E3" s="15" t="s">
        <v>4</v>
      </c>
      <c r="F3" s="34" t="s">
        <v>8</v>
      </c>
      <c r="G3" s="23" t="s">
        <v>5</v>
      </c>
      <c r="H3" s="34"/>
      <c r="I3" s="13">
        <f>2*PI()/$C$6</f>
        <v>1.5707963267948966</v>
      </c>
      <c r="J3" s="13">
        <f>2*PI()/$B$8</f>
        <v>1.5707963267948966</v>
      </c>
      <c r="K3" s="12">
        <f>$B$8/$C$6</f>
        <v>1</v>
      </c>
      <c r="L3" s="8" t="s">
        <v>10</v>
      </c>
      <c r="M3" s="8" t="s">
        <v>11</v>
      </c>
      <c r="N3" s="8"/>
      <c r="Z3" s="4" t="s">
        <v>10</v>
      </c>
      <c r="AA3" s="4" t="s">
        <v>21</v>
      </c>
      <c r="AB3" s="4" t="s">
        <v>11</v>
      </c>
      <c r="AC3" s="29" t="s">
        <v>22</v>
      </c>
      <c r="AD3" s="33"/>
      <c r="AE3" s="25" t="s">
        <v>12</v>
      </c>
      <c r="AF3" s="2" t="s">
        <v>23</v>
      </c>
      <c r="AG3" s="2" t="s">
        <v>24</v>
      </c>
    </row>
    <row r="4" spans="5:33" ht="18" customHeight="1">
      <c r="E4" s="44">
        <f>IF(T6="?","¿Sentido de propagación?","")</f>
      </c>
      <c r="F4" s="44"/>
      <c r="G4" s="44"/>
      <c r="H4" s="44"/>
      <c r="Z4" s="27">
        <f>$J$3*$AE4-$I$3*$C$3</f>
        <v>0</v>
      </c>
      <c r="AA4" s="27">
        <f>$J$3*$AE4-$I$3*($C$3+$C$6/4)</f>
        <v>-1.5707963267948966</v>
      </c>
      <c r="AB4" s="27">
        <f>$J$3*$AE4+$I$3*$C$3</f>
        <v>0</v>
      </c>
      <c r="AC4" s="30">
        <f>$J$3*$AE4+$I$3*($C$3+$C$6/4)</f>
        <v>1.5707963267948966</v>
      </c>
      <c r="AD4" s="32"/>
      <c r="AE4" s="31">
        <v>0</v>
      </c>
      <c r="AF4" s="28">
        <f>IF($F$3="X",$B$6*SIN($Z4+$C$8*PI()/180),IF($H$3="X",$B$6*SIN($AB4+$C$8*PI()/180),""))</f>
        <v>0</v>
      </c>
      <c r="AG4" s="28">
        <f>IF($F$3="X",$B$6*SIN($AA4+$C$8*PI()/180),IF($H$3="X",$B$6*SIN($AC4+$C$8*PI()/180),""))</f>
        <v>-0.5</v>
      </c>
    </row>
    <row r="5" spans="2:33" ht="18" customHeight="1">
      <c r="B5" s="2" t="s">
        <v>1</v>
      </c>
      <c r="C5" s="2" t="s">
        <v>0</v>
      </c>
      <c r="I5" s="40" t="s">
        <v>14</v>
      </c>
      <c r="J5" s="41"/>
      <c r="K5" s="9"/>
      <c r="L5" s="10">
        <f>$J$3*$B$3-$I$3*$C$3</f>
        <v>0</v>
      </c>
      <c r="M5" s="10">
        <f>$J$3*$B$3+$I$3*$C$3</f>
        <v>0</v>
      </c>
      <c r="N5" s="10"/>
      <c r="Z5" s="27">
        <f aca="true" t="shared" si="0" ref="Z5:Z68">$J$3*$AE5-$I$3*$C$3</f>
        <v>0.15707963267948966</v>
      </c>
      <c r="AA5" s="27">
        <f aca="true" t="shared" si="1" ref="AA5:AA68">$J$3*$AE5-$I$3*($C$3+$C$6/4)</f>
        <v>-1.413716694115407</v>
      </c>
      <c r="AB5" s="27">
        <f aca="true" t="shared" si="2" ref="AB5:AB68">$J$3*$AE5+$I$3*$C$3</f>
        <v>0.15707963267948966</v>
      </c>
      <c r="AC5" s="30">
        <f aca="true" t="shared" si="3" ref="AC5:AC68">$J$3*$AE5+$I$3*($C$3+$C$6/4)</f>
        <v>1.7278759594743862</v>
      </c>
      <c r="AD5" s="32"/>
      <c r="AE5" s="31">
        <f>AE4+0.1</f>
        <v>0.1</v>
      </c>
      <c r="AF5" s="28">
        <f aca="true" t="shared" si="4" ref="AF5:AF68">IF($F$3="X",$B$6*SIN($Z5+$C$8*PI()/180),IF($H$3="X",$B$6*SIN($AB5+$C$8*PI()/180),""))</f>
        <v>0.07821723252011543</v>
      </c>
      <c r="AG5" s="28">
        <f aca="true" t="shared" si="5" ref="AG5:AG68">IF($F$3="X",$B$6*SIN($AA5+$C$8*PI()/180),IF($H$3="X",$B$6*SIN($AC5+$C$8*PI()/180),""))</f>
        <v>-0.4938441702975689</v>
      </c>
    </row>
    <row r="6" spans="2:33" ht="18" customHeight="1">
      <c r="B6" s="3">
        <v>0.5</v>
      </c>
      <c r="C6" s="3">
        <v>4</v>
      </c>
      <c r="I6" s="42">
        <f>IF($F$3="x",$B$6*SIN(L5+$C$8*PI()/180),IF($H$3="x",$B$6*SIN(M5+$C$8*PI()/180),""))</f>
        <v>0</v>
      </c>
      <c r="J6" s="43"/>
      <c r="K6" s="6"/>
      <c r="L6" s="10"/>
      <c r="M6" s="10"/>
      <c r="N6" s="10"/>
      <c r="O6" s="16" t="s">
        <v>16</v>
      </c>
      <c r="P6" s="17">
        <f>B6</f>
        <v>0.5</v>
      </c>
      <c r="Q6" s="19" t="s">
        <v>17</v>
      </c>
      <c r="R6" s="20">
        <f>J3</f>
        <v>1.5707963267948966</v>
      </c>
      <c r="S6" s="21" t="s">
        <v>8</v>
      </c>
      <c r="T6" s="24" t="str">
        <f>IF($F$3="X","-",IF($H$3="x","+","?"))</f>
        <v>-</v>
      </c>
      <c r="U6" s="20">
        <f>I3</f>
        <v>1.5707963267948966</v>
      </c>
      <c r="V6" s="22" t="s">
        <v>18</v>
      </c>
      <c r="W6" s="16" t="s">
        <v>19</v>
      </c>
      <c r="X6" s="20">
        <f>$C$8*PI()/180</f>
        <v>0</v>
      </c>
      <c r="Y6" s="18" t="s">
        <v>20</v>
      </c>
      <c r="Z6" s="27">
        <f t="shared" si="0"/>
        <v>0.3141592653589793</v>
      </c>
      <c r="AA6" s="27">
        <f t="shared" si="1"/>
        <v>-1.2566370614359172</v>
      </c>
      <c r="AB6" s="27">
        <f t="shared" si="2"/>
        <v>0.3141592653589793</v>
      </c>
      <c r="AC6" s="30">
        <f t="shared" si="3"/>
        <v>1.8849555921538759</v>
      </c>
      <c r="AD6" s="32"/>
      <c r="AE6" s="31">
        <f aca="true" t="shared" si="6" ref="AE6:AE69">AE5+0.1</f>
        <v>0.2</v>
      </c>
      <c r="AF6" s="28">
        <f t="shared" si="4"/>
        <v>0.1545084971874737</v>
      </c>
      <c r="AG6" s="28">
        <f t="shared" si="5"/>
        <v>-0.47552825814757677</v>
      </c>
    </row>
    <row r="7" spans="2:33" ht="18" customHeight="1">
      <c r="B7" s="2" t="s">
        <v>15</v>
      </c>
      <c r="C7" s="2" t="s">
        <v>9</v>
      </c>
      <c r="I7" s="14"/>
      <c r="J7" s="6"/>
      <c r="K7" s="6"/>
      <c r="L7" s="10"/>
      <c r="M7" s="10"/>
      <c r="N7" s="10"/>
      <c r="Z7" s="27">
        <f t="shared" si="0"/>
        <v>0.471238898038469</v>
      </c>
      <c r="AA7" s="27">
        <f t="shared" si="1"/>
        <v>-1.0995574287564276</v>
      </c>
      <c r="AB7" s="27">
        <f t="shared" si="2"/>
        <v>0.471238898038469</v>
      </c>
      <c r="AC7" s="30">
        <f t="shared" si="3"/>
        <v>2.0420352248333655</v>
      </c>
      <c r="AD7" s="32"/>
      <c r="AE7" s="31">
        <f t="shared" si="6"/>
        <v>0.30000000000000004</v>
      </c>
      <c r="AF7" s="28">
        <f t="shared" si="4"/>
        <v>0.2269952498697734</v>
      </c>
      <c r="AG7" s="28">
        <f t="shared" si="5"/>
        <v>-0.4455032620941839</v>
      </c>
    </row>
    <row r="8" spans="2:33" ht="18" customHeight="1">
      <c r="B8" s="3">
        <v>4</v>
      </c>
      <c r="C8" s="3">
        <v>0</v>
      </c>
      <c r="I8" s="14"/>
      <c r="J8" s="6"/>
      <c r="K8" s="6"/>
      <c r="L8" s="10"/>
      <c r="M8" s="10"/>
      <c r="N8" s="10"/>
      <c r="Z8" s="27">
        <f t="shared" si="0"/>
        <v>0.6283185307179586</v>
      </c>
      <c r="AA8" s="27">
        <f t="shared" si="1"/>
        <v>-0.9424777960769379</v>
      </c>
      <c r="AB8" s="27">
        <f t="shared" si="2"/>
        <v>0.6283185307179586</v>
      </c>
      <c r="AC8" s="30">
        <f t="shared" si="3"/>
        <v>2.199114857512855</v>
      </c>
      <c r="AD8" s="32"/>
      <c r="AE8" s="31">
        <f t="shared" si="6"/>
        <v>0.4</v>
      </c>
      <c r="AF8" s="28">
        <f t="shared" si="4"/>
        <v>0.29389262614623657</v>
      </c>
      <c r="AG8" s="28">
        <f t="shared" si="5"/>
        <v>-0.4045084971874737</v>
      </c>
    </row>
    <row r="9" spans="2:33" ht="18" customHeight="1">
      <c r="B9" s="5"/>
      <c r="C9" s="5"/>
      <c r="I9" s="14"/>
      <c r="J9" s="6"/>
      <c r="K9" s="6"/>
      <c r="L9" s="10"/>
      <c r="M9" s="10"/>
      <c r="N9" s="10"/>
      <c r="Z9" s="27">
        <f t="shared" si="0"/>
        <v>0.7853981633974483</v>
      </c>
      <c r="AA9" s="27">
        <f t="shared" si="1"/>
        <v>-0.7853981633974483</v>
      </c>
      <c r="AB9" s="27">
        <f t="shared" si="2"/>
        <v>0.7853981633974483</v>
      </c>
      <c r="AC9" s="30">
        <f t="shared" si="3"/>
        <v>2.356194490192345</v>
      </c>
      <c r="AD9" s="32"/>
      <c r="AE9" s="31">
        <f t="shared" si="6"/>
        <v>0.5</v>
      </c>
      <c r="AF9" s="28">
        <f t="shared" si="4"/>
        <v>0.35355339059327373</v>
      </c>
      <c r="AG9" s="28">
        <f t="shared" si="5"/>
        <v>-0.35355339059327373</v>
      </c>
    </row>
    <row r="10" spans="2:33" ht="18" customHeight="1">
      <c r="B10" s="5"/>
      <c r="C10" s="5"/>
      <c r="I10" s="14"/>
      <c r="J10" s="6"/>
      <c r="K10" s="6"/>
      <c r="L10" s="10"/>
      <c r="M10" s="10"/>
      <c r="N10" s="10"/>
      <c r="Z10" s="27">
        <f t="shared" si="0"/>
        <v>0.9424777960769379</v>
      </c>
      <c r="AA10" s="27">
        <f t="shared" si="1"/>
        <v>-0.6283185307179586</v>
      </c>
      <c r="AB10" s="27">
        <f t="shared" si="2"/>
        <v>0.9424777960769379</v>
      </c>
      <c r="AC10" s="30">
        <f t="shared" si="3"/>
        <v>2.5132741228718345</v>
      </c>
      <c r="AD10" s="32"/>
      <c r="AE10" s="31">
        <f t="shared" si="6"/>
        <v>0.6</v>
      </c>
      <c r="AF10" s="28">
        <f t="shared" si="4"/>
        <v>0.4045084971874737</v>
      </c>
      <c r="AG10" s="28">
        <f t="shared" si="5"/>
        <v>-0.29389262614623657</v>
      </c>
    </row>
    <row r="11" spans="2:33" ht="18" customHeight="1">
      <c r="B11" s="5"/>
      <c r="C11" s="5"/>
      <c r="I11" s="14"/>
      <c r="J11" s="6"/>
      <c r="K11" s="6"/>
      <c r="L11" s="10"/>
      <c r="M11" s="10"/>
      <c r="N11" s="10"/>
      <c r="Z11" s="27">
        <f t="shared" si="0"/>
        <v>1.0995574287564276</v>
      </c>
      <c r="AA11" s="27">
        <f t="shared" si="1"/>
        <v>-0.47123889803846897</v>
      </c>
      <c r="AB11" s="27">
        <f t="shared" si="2"/>
        <v>1.0995574287564276</v>
      </c>
      <c r="AC11" s="30">
        <f t="shared" si="3"/>
        <v>2.670353755551324</v>
      </c>
      <c r="AD11" s="32"/>
      <c r="AE11" s="31">
        <f t="shared" si="6"/>
        <v>0.7</v>
      </c>
      <c r="AF11" s="28">
        <f t="shared" si="4"/>
        <v>0.4455032620941839</v>
      </c>
      <c r="AG11" s="28">
        <f t="shared" si="5"/>
        <v>-0.22699524986977337</v>
      </c>
    </row>
    <row r="12" spans="2:33" ht="18" customHeight="1">
      <c r="B12" s="5"/>
      <c r="C12" s="5"/>
      <c r="I12" s="14"/>
      <c r="J12" s="6"/>
      <c r="K12" s="6"/>
      <c r="L12" s="10"/>
      <c r="M12" s="10"/>
      <c r="N12" s="10"/>
      <c r="Z12" s="27">
        <f t="shared" si="0"/>
        <v>1.2566370614359172</v>
      </c>
      <c r="AA12" s="27">
        <f t="shared" si="1"/>
        <v>-0.3141592653589793</v>
      </c>
      <c r="AB12" s="27">
        <f t="shared" si="2"/>
        <v>1.2566370614359172</v>
      </c>
      <c r="AC12" s="30">
        <f t="shared" si="3"/>
        <v>2.827433388230814</v>
      </c>
      <c r="AD12" s="32"/>
      <c r="AE12" s="31">
        <f t="shared" si="6"/>
        <v>0.7999999999999999</v>
      </c>
      <c r="AF12" s="28">
        <f t="shared" si="4"/>
        <v>0.47552825814757677</v>
      </c>
      <c r="AG12" s="28">
        <f t="shared" si="5"/>
        <v>-0.1545084971874737</v>
      </c>
    </row>
    <row r="13" spans="2:33" ht="18" customHeight="1">
      <c r="B13" s="5"/>
      <c r="C13" s="5"/>
      <c r="I13" s="14"/>
      <c r="J13" s="6"/>
      <c r="K13" s="6"/>
      <c r="L13" s="10"/>
      <c r="M13" s="10"/>
      <c r="N13" s="10"/>
      <c r="Z13" s="27">
        <f t="shared" si="0"/>
        <v>1.4137166941154067</v>
      </c>
      <c r="AA13" s="27">
        <f t="shared" si="1"/>
        <v>-0.15707963267948988</v>
      </c>
      <c r="AB13" s="27">
        <f t="shared" si="2"/>
        <v>1.4137166941154067</v>
      </c>
      <c r="AC13" s="30">
        <f t="shared" si="3"/>
        <v>2.9845130209103035</v>
      </c>
      <c r="AD13" s="32"/>
      <c r="AE13" s="31">
        <f t="shared" si="6"/>
        <v>0.8999999999999999</v>
      </c>
      <c r="AF13" s="28">
        <f t="shared" si="4"/>
        <v>0.49384417029756883</v>
      </c>
      <c r="AG13" s="28">
        <f t="shared" si="5"/>
        <v>-0.07821723252011555</v>
      </c>
    </row>
    <row r="14" spans="9:33" ht="18" customHeight="1">
      <c r="I14" s="14"/>
      <c r="J14" s="6"/>
      <c r="K14" s="6"/>
      <c r="L14" s="10"/>
      <c r="M14" s="10"/>
      <c r="N14" s="10"/>
      <c r="Z14" s="27">
        <f t="shared" si="0"/>
        <v>1.5707963267948963</v>
      </c>
      <c r="AA14" s="27">
        <f t="shared" si="1"/>
        <v>0</v>
      </c>
      <c r="AB14" s="27">
        <f t="shared" si="2"/>
        <v>1.5707963267948963</v>
      </c>
      <c r="AC14" s="30">
        <f t="shared" si="3"/>
        <v>3.141592653589793</v>
      </c>
      <c r="AD14" s="32"/>
      <c r="AE14" s="31">
        <f t="shared" si="6"/>
        <v>0.9999999999999999</v>
      </c>
      <c r="AF14" s="28">
        <f t="shared" si="4"/>
        <v>0.5</v>
      </c>
      <c r="AG14" s="28">
        <f t="shared" si="5"/>
        <v>0</v>
      </c>
    </row>
    <row r="15" spans="9:33" ht="18" customHeight="1">
      <c r="I15" s="14"/>
      <c r="J15" s="6"/>
      <c r="K15" s="6"/>
      <c r="L15" s="10"/>
      <c r="M15" s="10"/>
      <c r="N15" s="10"/>
      <c r="Z15" s="27">
        <f t="shared" si="0"/>
        <v>1.727875959474386</v>
      </c>
      <c r="AA15" s="27">
        <f t="shared" si="1"/>
        <v>0.15707963267948943</v>
      </c>
      <c r="AB15" s="27">
        <f t="shared" si="2"/>
        <v>1.727875959474386</v>
      </c>
      <c r="AC15" s="30">
        <f t="shared" si="3"/>
        <v>3.2986722862692828</v>
      </c>
      <c r="AD15" s="32"/>
      <c r="AE15" s="31">
        <f t="shared" si="6"/>
        <v>1.0999999999999999</v>
      </c>
      <c r="AF15" s="28">
        <f t="shared" si="4"/>
        <v>0.4938441702975689</v>
      </c>
      <c r="AG15" s="28">
        <f t="shared" si="5"/>
        <v>0.07821723252011532</v>
      </c>
    </row>
    <row r="16" spans="9:33" ht="18" customHeight="1">
      <c r="I16" s="14"/>
      <c r="J16" s="6"/>
      <c r="K16" s="6"/>
      <c r="L16" s="10"/>
      <c r="M16" s="10"/>
      <c r="N16" s="10"/>
      <c r="Z16" s="27">
        <f t="shared" si="0"/>
        <v>1.8849555921538759</v>
      </c>
      <c r="AA16" s="27">
        <f t="shared" si="1"/>
        <v>0.3141592653589793</v>
      </c>
      <c r="AB16" s="27">
        <f t="shared" si="2"/>
        <v>1.8849555921538759</v>
      </c>
      <c r="AC16" s="30">
        <f t="shared" si="3"/>
        <v>3.4557519189487724</v>
      </c>
      <c r="AD16" s="32"/>
      <c r="AE16" s="31">
        <f t="shared" si="6"/>
        <v>1.2</v>
      </c>
      <c r="AF16" s="28">
        <f t="shared" si="4"/>
        <v>0.4755282581475768</v>
      </c>
      <c r="AG16" s="28">
        <f t="shared" si="5"/>
        <v>0.1545084971874737</v>
      </c>
    </row>
    <row r="17" spans="9:33" ht="18" customHeight="1">
      <c r="I17" s="14"/>
      <c r="J17" s="6"/>
      <c r="K17" s="6"/>
      <c r="L17" s="10"/>
      <c r="M17" s="10"/>
      <c r="N17" s="10"/>
      <c r="Z17" s="27">
        <f t="shared" si="0"/>
        <v>2.0420352248333655</v>
      </c>
      <c r="AA17" s="27">
        <f t="shared" si="1"/>
        <v>0.47123889803846897</v>
      </c>
      <c r="AB17" s="27">
        <f t="shared" si="2"/>
        <v>2.0420352248333655</v>
      </c>
      <c r="AC17" s="30">
        <f t="shared" si="3"/>
        <v>3.612831551628262</v>
      </c>
      <c r="AD17" s="32"/>
      <c r="AE17" s="31">
        <f t="shared" si="6"/>
        <v>1.3</v>
      </c>
      <c r="AF17" s="28">
        <f t="shared" si="4"/>
        <v>0.44550326209418395</v>
      </c>
      <c r="AG17" s="28">
        <f t="shared" si="5"/>
        <v>0.22699524986977337</v>
      </c>
    </row>
    <row r="18" spans="9:33" ht="18" customHeight="1">
      <c r="I18" s="14"/>
      <c r="J18" s="6"/>
      <c r="K18" s="6"/>
      <c r="L18" s="10"/>
      <c r="M18" s="10"/>
      <c r="N18" s="10"/>
      <c r="Z18" s="27">
        <f t="shared" si="0"/>
        <v>2.199114857512855</v>
      </c>
      <c r="AA18" s="27">
        <f t="shared" si="1"/>
        <v>0.6283185307179586</v>
      </c>
      <c r="AB18" s="27">
        <f t="shared" si="2"/>
        <v>2.199114857512855</v>
      </c>
      <c r="AC18" s="30">
        <f t="shared" si="3"/>
        <v>3.7699111843077517</v>
      </c>
      <c r="AD18" s="32"/>
      <c r="AE18" s="31">
        <f t="shared" si="6"/>
        <v>1.4000000000000001</v>
      </c>
      <c r="AF18" s="28">
        <f t="shared" si="4"/>
        <v>0.4045084971874737</v>
      </c>
      <c r="AG18" s="28">
        <f t="shared" si="5"/>
        <v>0.29389262614623657</v>
      </c>
    </row>
    <row r="19" spans="9:33" ht="18" customHeight="1">
      <c r="I19" s="14"/>
      <c r="J19" s="6"/>
      <c r="K19" s="6"/>
      <c r="L19" s="10"/>
      <c r="M19" s="10"/>
      <c r="N19" s="10"/>
      <c r="Z19" s="27">
        <f t="shared" si="0"/>
        <v>2.3561944901923453</v>
      </c>
      <c r="AA19" s="27">
        <f t="shared" si="1"/>
        <v>0.7853981633974487</v>
      </c>
      <c r="AB19" s="27">
        <f t="shared" si="2"/>
        <v>2.3561944901923453</v>
      </c>
      <c r="AC19" s="30">
        <f t="shared" si="3"/>
        <v>3.926990816987242</v>
      </c>
      <c r="AD19" s="32"/>
      <c r="AE19" s="31">
        <f t="shared" si="6"/>
        <v>1.5000000000000002</v>
      </c>
      <c r="AF19" s="28">
        <f t="shared" si="4"/>
        <v>0.3535533905932736</v>
      </c>
      <c r="AG19" s="28">
        <f t="shared" si="5"/>
        <v>0.3535533905932739</v>
      </c>
    </row>
    <row r="20" spans="9:33" ht="18" customHeight="1">
      <c r="I20" s="14"/>
      <c r="J20" s="6"/>
      <c r="K20" s="6"/>
      <c r="L20" s="10"/>
      <c r="M20" s="10"/>
      <c r="N20" s="10"/>
      <c r="Z20" s="27">
        <f t="shared" si="0"/>
        <v>2.513274122871835</v>
      </c>
      <c r="AA20" s="27">
        <f t="shared" si="1"/>
        <v>0.9424777960769384</v>
      </c>
      <c r="AB20" s="27">
        <f t="shared" si="2"/>
        <v>2.513274122871835</v>
      </c>
      <c r="AC20" s="30">
        <f t="shared" si="3"/>
        <v>4.084070449666731</v>
      </c>
      <c r="AD20" s="32"/>
      <c r="AE20" s="31">
        <f t="shared" si="6"/>
        <v>1.6000000000000003</v>
      </c>
      <c r="AF20" s="28">
        <f t="shared" si="4"/>
        <v>0.2938926261462364</v>
      </c>
      <c r="AG20" s="28">
        <f t="shared" si="5"/>
        <v>0.40450849718747384</v>
      </c>
    </row>
    <row r="21" spans="9:33" ht="18" customHeight="1">
      <c r="I21" s="14"/>
      <c r="J21" s="6"/>
      <c r="K21" s="6"/>
      <c r="L21" s="10"/>
      <c r="M21" s="10"/>
      <c r="N21" s="10"/>
      <c r="Z21" s="27">
        <f t="shared" si="0"/>
        <v>2.6703537555513246</v>
      </c>
      <c r="AA21" s="27">
        <f t="shared" si="1"/>
        <v>1.099557428756428</v>
      </c>
      <c r="AB21" s="27">
        <f t="shared" si="2"/>
        <v>2.6703537555513246</v>
      </c>
      <c r="AC21" s="30">
        <f t="shared" si="3"/>
        <v>4.241150082346222</v>
      </c>
      <c r="AD21" s="32"/>
      <c r="AE21" s="31">
        <f t="shared" si="6"/>
        <v>1.7000000000000004</v>
      </c>
      <c r="AF21" s="28">
        <f t="shared" si="4"/>
        <v>0.22699524986977324</v>
      </c>
      <c r="AG21" s="28">
        <f t="shared" si="5"/>
        <v>0.445503262094184</v>
      </c>
    </row>
    <row r="22" spans="9:33" ht="18" customHeight="1">
      <c r="I22" s="14"/>
      <c r="J22" s="6"/>
      <c r="K22" s="6"/>
      <c r="L22" s="10"/>
      <c r="M22" s="10"/>
      <c r="N22" s="10"/>
      <c r="Z22" s="27">
        <f t="shared" si="0"/>
        <v>2.8274333882308147</v>
      </c>
      <c r="AA22" s="27">
        <f t="shared" si="1"/>
        <v>1.2566370614359181</v>
      </c>
      <c r="AB22" s="27">
        <f t="shared" si="2"/>
        <v>2.8274333882308147</v>
      </c>
      <c r="AC22" s="30">
        <f t="shared" si="3"/>
        <v>4.398229715025711</v>
      </c>
      <c r="AD22" s="32"/>
      <c r="AE22" s="31">
        <f t="shared" si="6"/>
        <v>1.8000000000000005</v>
      </c>
      <c r="AF22" s="28">
        <f t="shared" si="4"/>
        <v>0.15450849718747334</v>
      </c>
      <c r="AG22" s="28">
        <f t="shared" si="5"/>
        <v>0.47552825814757693</v>
      </c>
    </row>
    <row r="23" spans="9:33" ht="18" customHeight="1">
      <c r="I23" s="14"/>
      <c r="J23" s="6"/>
      <c r="K23" s="6"/>
      <c r="L23" s="10"/>
      <c r="M23" s="10"/>
      <c r="N23" s="10"/>
      <c r="Z23" s="27">
        <f t="shared" si="0"/>
        <v>2.9845130209103043</v>
      </c>
      <c r="AA23" s="27">
        <f t="shared" si="1"/>
        <v>1.4137166941154078</v>
      </c>
      <c r="AB23" s="27">
        <f t="shared" si="2"/>
        <v>2.9845130209103043</v>
      </c>
      <c r="AC23" s="30">
        <f t="shared" si="3"/>
        <v>4.555309347705201</v>
      </c>
      <c r="AD23" s="32"/>
      <c r="AE23" s="31">
        <f t="shared" si="6"/>
        <v>1.9000000000000006</v>
      </c>
      <c r="AF23" s="28">
        <f t="shared" si="4"/>
        <v>0.07821723252011506</v>
      </c>
      <c r="AG23" s="28">
        <f t="shared" si="5"/>
        <v>0.49384417029756894</v>
      </c>
    </row>
    <row r="24" spans="9:33" ht="18" customHeight="1">
      <c r="I24" s="14"/>
      <c r="J24" s="6"/>
      <c r="K24" s="6"/>
      <c r="L24" s="10"/>
      <c r="M24" s="10"/>
      <c r="N24" s="10"/>
      <c r="Z24" s="27">
        <f t="shared" si="0"/>
        <v>3.141592653589794</v>
      </c>
      <c r="AA24" s="27">
        <f t="shared" si="1"/>
        <v>1.5707963267948974</v>
      </c>
      <c r="AB24" s="27">
        <f t="shared" si="2"/>
        <v>3.141592653589794</v>
      </c>
      <c r="AC24" s="30">
        <f t="shared" si="3"/>
        <v>4.712388980384691</v>
      </c>
      <c r="AD24" s="32"/>
      <c r="AE24" s="31">
        <f t="shared" si="6"/>
        <v>2.0000000000000004</v>
      </c>
      <c r="AF24" s="28">
        <f t="shared" si="4"/>
        <v>-3.828317871046316E-16</v>
      </c>
      <c r="AG24" s="28">
        <f t="shared" si="5"/>
        <v>0.5</v>
      </c>
    </row>
    <row r="25" spans="9:33" ht="18" customHeight="1">
      <c r="I25" s="14"/>
      <c r="J25" s="6"/>
      <c r="K25" s="6"/>
      <c r="L25" s="10"/>
      <c r="M25" s="10"/>
      <c r="N25" s="10"/>
      <c r="Z25" s="27">
        <f t="shared" si="0"/>
        <v>3.2986722862692837</v>
      </c>
      <c r="AA25" s="27">
        <f t="shared" si="1"/>
        <v>1.727875959474387</v>
      </c>
      <c r="AB25" s="27">
        <f t="shared" si="2"/>
        <v>3.2986722862692837</v>
      </c>
      <c r="AC25" s="30">
        <f t="shared" si="3"/>
        <v>4.86946861306418</v>
      </c>
      <c r="AD25" s="32"/>
      <c r="AE25" s="31">
        <f t="shared" si="6"/>
        <v>2.1000000000000005</v>
      </c>
      <c r="AF25" s="28">
        <f t="shared" si="4"/>
        <v>-0.07821723252011581</v>
      </c>
      <c r="AG25" s="28">
        <f t="shared" si="5"/>
        <v>0.4938441702975688</v>
      </c>
    </row>
    <row r="26" spans="9:33" ht="18" customHeight="1">
      <c r="I26" s="14"/>
      <c r="J26" s="6"/>
      <c r="K26" s="6"/>
      <c r="L26" s="10"/>
      <c r="M26" s="10"/>
      <c r="N26" s="10"/>
      <c r="Z26" s="27">
        <f t="shared" si="0"/>
        <v>3.4557519189487733</v>
      </c>
      <c r="AA26" s="27">
        <f t="shared" si="1"/>
        <v>1.8849555921538768</v>
      </c>
      <c r="AB26" s="27">
        <f t="shared" si="2"/>
        <v>3.4557519189487733</v>
      </c>
      <c r="AC26" s="30">
        <f t="shared" si="3"/>
        <v>5.02654824574367</v>
      </c>
      <c r="AD26" s="32"/>
      <c r="AE26" s="31">
        <f t="shared" si="6"/>
        <v>2.2000000000000006</v>
      </c>
      <c r="AF26" s="28">
        <f t="shared" si="4"/>
        <v>-0.15450849718747406</v>
      </c>
      <c r="AG26" s="28">
        <f t="shared" si="5"/>
        <v>0.47552825814757665</v>
      </c>
    </row>
    <row r="27" spans="9:33" ht="18" customHeight="1">
      <c r="I27" s="14"/>
      <c r="J27" s="6"/>
      <c r="K27" s="6"/>
      <c r="L27" s="10"/>
      <c r="M27" s="10"/>
      <c r="N27" s="10"/>
      <c r="Z27" s="27">
        <f t="shared" si="0"/>
        <v>3.6128315516282634</v>
      </c>
      <c r="AA27" s="27">
        <f t="shared" si="1"/>
        <v>2.042035224833367</v>
      </c>
      <c r="AB27" s="27">
        <f t="shared" si="2"/>
        <v>3.6128315516282634</v>
      </c>
      <c r="AC27" s="30">
        <f t="shared" si="3"/>
        <v>5.1836278784231595</v>
      </c>
      <c r="AD27" s="32"/>
      <c r="AE27" s="31">
        <f t="shared" si="6"/>
        <v>2.3000000000000007</v>
      </c>
      <c r="AF27" s="28">
        <f t="shared" si="4"/>
        <v>-0.22699524986977393</v>
      </c>
      <c r="AG27" s="28">
        <f t="shared" si="5"/>
        <v>0.44550326209418367</v>
      </c>
    </row>
    <row r="28" spans="9:33" ht="18" customHeight="1">
      <c r="I28" s="14"/>
      <c r="J28" s="6"/>
      <c r="K28" s="6"/>
      <c r="L28" s="10"/>
      <c r="M28" s="10"/>
      <c r="N28" s="10"/>
      <c r="Z28" s="27">
        <f t="shared" si="0"/>
        <v>3.769911184307753</v>
      </c>
      <c r="AA28" s="27">
        <f t="shared" si="1"/>
        <v>2.1991148575128565</v>
      </c>
      <c r="AB28" s="27">
        <f t="shared" si="2"/>
        <v>3.769911184307753</v>
      </c>
      <c r="AC28" s="30">
        <f t="shared" si="3"/>
        <v>5.34070751110265</v>
      </c>
      <c r="AD28" s="32"/>
      <c r="AE28" s="31">
        <f t="shared" si="6"/>
        <v>2.400000000000001</v>
      </c>
      <c r="AF28" s="28">
        <f t="shared" si="4"/>
        <v>-0.29389262614623707</v>
      </c>
      <c r="AG28" s="28">
        <f t="shared" si="5"/>
        <v>0.40450849718747334</v>
      </c>
    </row>
    <row r="29" spans="9:33" ht="18" customHeight="1">
      <c r="I29" s="14"/>
      <c r="J29" s="6"/>
      <c r="K29" s="6"/>
      <c r="L29" s="10"/>
      <c r="M29" s="10"/>
      <c r="N29" s="10"/>
      <c r="Z29" s="27">
        <f t="shared" si="0"/>
        <v>3.9269908169872427</v>
      </c>
      <c r="AA29" s="27">
        <f t="shared" si="1"/>
        <v>2.356194490192346</v>
      </c>
      <c r="AB29" s="27">
        <f t="shared" si="2"/>
        <v>3.9269908169872427</v>
      </c>
      <c r="AC29" s="30">
        <f t="shared" si="3"/>
        <v>5.497787143782139</v>
      </c>
      <c r="AD29" s="32"/>
      <c r="AE29" s="31">
        <f t="shared" si="6"/>
        <v>2.500000000000001</v>
      </c>
      <c r="AF29" s="28">
        <f t="shared" si="4"/>
        <v>-0.3535533905932742</v>
      </c>
      <c r="AG29" s="28">
        <f t="shared" si="5"/>
        <v>0.35355339059327334</v>
      </c>
    </row>
    <row r="30" spans="9:33" ht="18" customHeight="1">
      <c r="I30" s="14"/>
      <c r="J30" s="6"/>
      <c r="K30" s="6"/>
      <c r="L30" s="10"/>
      <c r="M30" s="10"/>
      <c r="N30" s="10"/>
      <c r="Z30" s="27">
        <f t="shared" si="0"/>
        <v>4.084070449666733</v>
      </c>
      <c r="AA30" s="27">
        <f t="shared" si="1"/>
        <v>2.5132741228718363</v>
      </c>
      <c r="AB30" s="27">
        <f t="shared" si="2"/>
        <v>4.084070449666733</v>
      </c>
      <c r="AC30" s="30">
        <f t="shared" si="3"/>
        <v>5.654866776461629</v>
      </c>
      <c r="AD30" s="32"/>
      <c r="AE30" s="31">
        <f t="shared" si="6"/>
        <v>2.600000000000001</v>
      </c>
      <c r="AF30" s="28">
        <f t="shared" si="4"/>
        <v>-0.40450849718747417</v>
      </c>
      <c r="AG30" s="28">
        <f t="shared" si="5"/>
        <v>0.2938926261462359</v>
      </c>
    </row>
    <row r="31" spans="9:33" ht="18" customHeight="1">
      <c r="I31" s="14"/>
      <c r="J31" s="6"/>
      <c r="K31" s="6"/>
      <c r="L31" s="10"/>
      <c r="M31" s="10"/>
      <c r="N31" s="10"/>
      <c r="Z31" s="27">
        <f t="shared" si="0"/>
        <v>4.2411500823462225</v>
      </c>
      <c r="AA31" s="27">
        <f t="shared" si="1"/>
        <v>2.670353755551326</v>
      </c>
      <c r="AB31" s="27">
        <f t="shared" si="2"/>
        <v>4.2411500823462225</v>
      </c>
      <c r="AC31" s="30">
        <f t="shared" si="3"/>
        <v>5.811946409141119</v>
      </c>
      <c r="AD31" s="32"/>
      <c r="AE31" s="31">
        <f t="shared" si="6"/>
        <v>2.700000000000001</v>
      </c>
      <c r="AF31" s="28">
        <f t="shared" si="4"/>
        <v>-0.4455032620941843</v>
      </c>
      <c r="AG31" s="28">
        <f t="shared" si="5"/>
        <v>0.22699524986977265</v>
      </c>
    </row>
    <row r="32" spans="9:33" ht="18" customHeight="1">
      <c r="I32" s="14"/>
      <c r="J32" s="6"/>
      <c r="K32" s="6"/>
      <c r="L32" s="10"/>
      <c r="M32" s="10"/>
      <c r="N32" s="10"/>
      <c r="Z32" s="27">
        <f t="shared" si="0"/>
        <v>4.398229715025712</v>
      </c>
      <c r="AA32" s="27">
        <f t="shared" si="1"/>
        <v>2.8274333882308156</v>
      </c>
      <c r="AB32" s="27">
        <f t="shared" si="2"/>
        <v>4.398229715025712</v>
      </c>
      <c r="AC32" s="30">
        <f t="shared" si="3"/>
        <v>5.969026041820609</v>
      </c>
      <c r="AD32" s="32"/>
      <c r="AE32" s="31">
        <f t="shared" si="6"/>
        <v>2.800000000000001</v>
      </c>
      <c r="AF32" s="28">
        <f t="shared" si="4"/>
        <v>-0.47552825814757704</v>
      </c>
      <c r="AG32" s="28">
        <f t="shared" si="5"/>
        <v>0.15450849718747292</v>
      </c>
    </row>
    <row r="33" spans="9:33" ht="18" customHeight="1">
      <c r="I33" s="14"/>
      <c r="J33" s="6"/>
      <c r="K33" s="6"/>
      <c r="L33" s="10"/>
      <c r="M33" s="10"/>
      <c r="N33" s="10"/>
      <c r="Z33" s="27">
        <f t="shared" si="0"/>
        <v>4.555309347705202</v>
      </c>
      <c r="AA33" s="27">
        <f t="shared" si="1"/>
        <v>2.9845130209103052</v>
      </c>
      <c r="AB33" s="27">
        <f t="shared" si="2"/>
        <v>4.555309347705202</v>
      </c>
      <c r="AC33" s="30">
        <f t="shared" si="3"/>
        <v>6.126105674500098</v>
      </c>
      <c r="AD33" s="32"/>
      <c r="AE33" s="31">
        <f t="shared" si="6"/>
        <v>2.9000000000000012</v>
      </c>
      <c r="AF33" s="28">
        <f t="shared" si="4"/>
        <v>-0.493844170297569</v>
      </c>
      <c r="AG33" s="28">
        <f t="shared" si="5"/>
        <v>0.07821723252011462</v>
      </c>
    </row>
    <row r="34" spans="9:33" ht="18" customHeight="1">
      <c r="I34" s="14"/>
      <c r="J34" s="6"/>
      <c r="K34" s="6"/>
      <c r="L34" s="10"/>
      <c r="M34" s="10"/>
      <c r="N34" s="10"/>
      <c r="Z34" s="27">
        <f t="shared" si="0"/>
        <v>4.7123889803846915</v>
      </c>
      <c r="AA34" s="27">
        <f t="shared" si="1"/>
        <v>3.141592653589795</v>
      </c>
      <c r="AB34" s="27">
        <f t="shared" si="2"/>
        <v>4.7123889803846915</v>
      </c>
      <c r="AC34" s="30">
        <f t="shared" si="3"/>
        <v>6.283185307179588</v>
      </c>
      <c r="AD34" s="32"/>
      <c r="AE34" s="31">
        <f t="shared" si="6"/>
        <v>3.0000000000000013</v>
      </c>
      <c r="AF34" s="28">
        <f t="shared" si="4"/>
        <v>-0.5</v>
      </c>
      <c r="AG34" s="28">
        <f t="shared" si="5"/>
        <v>-8.269209969546942E-16</v>
      </c>
    </row>
    <row r="35" spans="9:33" ht="18" customHeight="1">
      <c r="I35" s="14"/>
      <c r="J35" s="6"/>
      <c r="K35" s="6"/>
      <c r="L35" s="10"/>
      <c r="M35" s="10"/>
      <c r="N35" s="10"/>
      <c r="Z35" s="27">
        <f t="shared" si="0"/>
        <v>4.869468613064182</v>
      </c>
      <c r="AA35" s="27">
        <f t="shared" si="1"/>
        <v>3.2986722862692854</v>
      </c>
      <c r="AB35" s="27">
        <f t="shared" si="2"/>
        <v>4.869468613064182</v>
      </c>
      <c r="AC35" s="30">
        <f t="shared" si="3"/>
        <v>6.4402649398590786</v>
      </c>
      <c r="AD35" s="32"/>
      <c r="AE35" s="31">
        <f t="shared" si="6"/>
        <v>3.1000000000000014</v>
      </c>
      <c r="AF35" s="28">
        <f t="shared" si="4"/>
        <v>-0.49384417029756866</v>
      </c>
      <c r="AG35" s="28">
        <f t="shared" si="5"/>
        <v>-0.07821723252011668</v>
      </c>
    </row>
    <row r="36" spans="9:33" ht="18" customHeight="1">
      <c r="I36" s="14"/>
      <c r="J36" s="6"/>
      <c r="K36" s="6"/>
      <c r="L36" s="10"/>
      <c r="M36" s="10"/>
      <c r="N36" s="10"/>
      <c r="Z36" s="27">
        <f t="shared" si="0"/>
        <v>5.026548245743672</v>
      </c>
      <c r="AA36" s="27">
        <f t="shared" si="1"/>
        <v>3.455751918948775</v>
      </c>
      <c r="AB36" s="27">
        <f t="shared" si="2"/>
        <v>5.026548245743672</v>
      </c>
      <c r="AC36" s="30">
        <f t="shared" si="3"/>
        <v>6.597344572538568</v>
      </c>
      <c r="AD36" s="32"/>
      <c r="AE36" s="31">
        <f t="shared" si="6"/>
        <v>3.2000000000000015</v>
      </c>
      <c r="AF36" s="28">
        <f t="shared" si="4"/>
        <v>-0.4755282581475764</v>
      </c>
      <c r="AG36" s="28">
        <f t="shared" si="5"/>
        <v>-0.15450849718747492</v>
      </c>
    </row>
    <row r="37" spans="9:33" ht="18" customHeight="1">
      <c r="I37" s="14"/>
      <c r="J37" s="6"/>
      <c r="K37" s="6"/>
      <c r="L37" s="10"/>
      <c r="M37" s="10"/>
      <c r="N37" s="10"/>
      <c r="Z37" s="27">
        <f t="shared" si="0"/>
        <v>5.183627878423161</v>
      </c>
      <c r="AA37" s="27">
        <f t="shared" si="1"/>
        <v>3.6128315516282647</v>
      </c>
      <c r="AB37" s="27">
        <f t="shared" si="2"/>
        <v>5.183627878423161</v>
      </c>
      <c r="AC37" s="30">
        <f t="shared" si="3"/>
        <v>6.754424205218058</v>
      </c>
      <c r="AD37" s="32"/>
      <c r="AE37" s="31">
        <f t="shared" si="6"/>
        <v>3.3000000000000016</v>
      </c>
      <c r="AF37" s="28">
        <f t="shared" si="4"/>
        <v>-0.4455032620941834</v>
      </c>
      <c r="AG37" s="28">
        <f t="shared" si="5"/>
        <v>-0.2269952498697745</v>
      </c>
    </row>
    <row r="38" spans="9:33" ht="18" customHeight="1">
      <c r="I38" s="14"/>
      <c r="J38" s="6"/>
      <c r="K38" s="6"/>
      <c r="L38" s="10"/>
      <c r="M38" s="10"/>
      <c r="N38" s="10"/>
      <c r="Z38" s="27">
        <f t="shared" si="0"/>
        <v>5.340707511102651</v>
      </c>
      <c r="AA38" s="27">
        <f t="shared" si="1"/>
        <v>3.7699111843077544</v>
      </c>
      <c r="AB38" s="27">
        <f t="shared" si="2"/>
        <v>5.340707511102651</v>
      </c>
      <c r="AC38" s="30">
        <f t="shared" si="3"/>
        <v>6.9115038378975475</v>
      </c>
      <c r="AD38" s="32"/>
      <c r="AE38" s="31">
        <f t="shared" si="6"/>
        <v>3.4000000000000017</v>
      </c>
      <c r="AF38" s="28">
        <f t="shared" si="4"/>
        <v>-0.404508497187473</v>
      </c>
      <c r="AG38" s="28">
        <f t="shared" si="5"/>
        <v>-0.29389262614623757</v>
      </c>
    </row>
    <row r="39" spans="9:33" ht="18" customHeight="1">
      <c r="I39" s="14"/>
      <c r="J39" s="6"/>
      <c r="K39" s="6"/>
      <c r="L39" s="10"/>
      <c r="M39" s="10"/>
      <c r="N39" s="10"/>
      <c r="Z39" s="27">
        <f t="shared" si="0"/>
        <v>5.497787143782141</v>
      </c>
      <c r="AA39" s="27">
        <f t="shared" si="1"/>
        <v>3.926990816987244</v>
      </c>
      <c r="AB39" s="27">
        <f t="shared" si="2"/>
        <v>5.497787143782141</v>
      </c>
      <c r="AC39" s="30">
        <f t="shared" si="3"/>
        <v>7.068583470577037</v>
      </c>
      <c r="AD39" s="32"/>
      <c r="AE39" s="31">
        <f t="shared" si="6"/>
        <v>3.5000000000000018</v>
      </c>
      <c r="AF39" s="28">
        <f t="shared" si="4"/>
        <v>-0.3535533905932729</v>
      </c>
      <c r="AG39" s="28">
        <f t="shared" si="5"/>
        <v>-0.3535533905932747</v>
      </c>
    </row>
    <row r="40" spans="9:33" ht="18" customHeight="1">
      <c r="I40" s="14"/>
      <c r="J40" s="6"/>
      <c r="K40" s="6"/>
      <c r="L40" s="10"/>
      <c r="M40" s="10"/>
      <c r="N40" s="10"/>
      <c r="Z40" s="27">
        <f t="shared" si="0"/>
        <v>5.65486677646163</v>
      </c>
      <c r="AA40" s="27">
        <f t="shared" si="1"/>
        <v>4.084070449666734</v>
      </c>
      <c r="AB40" s="27">
        <f t="shared" si="2"/>
        <v>5.65486677646163</v>
      </c>
      <c r="AC40" s="30">
        <f t="shared" si="3"/>
        <v>7.225663103256527</v>
      </c>
      <c r="AD40" s="32"/>
      <c r="AE40" s="31">
        <f t="shared" si="6"/>
        <v>3.600000000000002</v>
      </c>
      <c r="AF40" s="28">
        <f t="shared" si="4"/>
        <v>-0.29389262614623557</v>
      </c>
      <c r="AG40" s="28">
        <f t="shared" si="5"/>
        <v>-0.40450849718747445</v>
      </c>
    </row>
    <row r="41" spans="9:33" ht="18" customHeight="1">
      <c r="I41" s="14"/>
      <c r="J41" s="6"/>
      <c r="K41" s="6"/>
      <c r="L41" s="10"/>
      <c r="M41" s="10"/>
      <c r="N41" s="10"/>
      <c r="Z41" s="27">
        <f t="shared" si="0"/>
        <v>5.81194640914112</v>
      </c>
      <c r="AA41" s="27">
        <f t="shared" si="1"/>
        <v>4.241150082346223</v>
      </c>
      <c r="AB41" s="27">
        <f t="shared" si="2"/>
        <v>5.81194640914112</v>
      </c>
      <c r="AC41" s="30">
        <f t="shared" si="3"/>
        <v>7.3827427359360165</v>
      </c>
      <c r="AD41" s="32"/>
      <c r="AE41" s="31">
        <f t="shared" si="6"/>
        <v>3.700000000000002</v>
      </c>
      <c r="AF41" s="28">
        <f t="shared" si="4"/>
        <v>-0.22699524986977232</v>
      </c>
      <c r="AG41" s="28">
        <f t="shared" si="5"/>
        <v>-0.4455032620941845</v>
      </c>
    </row>
    <row r="42" spans="9:33" ht="18" customHeight="1">
      <c r="I42" s="14"/>
      <c r="J42" s="6"/>
      <c r="K42" s="6"/>
      <c r="L42" s="10"/>
      <c r="M42" s="10"/>
      <c r="N42" s="10"/>
      <c r="Z42" s="27">
        <f t="shared" si="0"/>
        <v>5.9690260418206105</v>
      </c>
      <c r="AA42" s="27">
        <f t="shared" si="1"/>
        <v>4.398229715025714</v>
      </c>
      <c r="AB42" s="27">
        <f t="shared" si="2"/>
        <v>5.9690260418206105</v>
      </c>
      <c r="AC42" s="30">
        <f t="shared" si="3"/>
        <v>7.539822368615507</v>
      </c>
      <c r="AD42" s="32"/>
      <c r="AE42" s="31">
        <f t="shared" si="6"/>
        <v>3.800000000000002</v>
      </c>
      <c r="AF42" s="28">
        <f t="shared" si="4"/>
        <v>-0.15450849718747214</v>
      </c>
      <c r="AG42" s="28">
        <f t="shared" si="5"/>
        <v>-0.4755282581475773</v>
      </c>
    </row>
    <row r="43" spans="9:33" ht="18" customHeight="1">
      <c r="I43" s="14"/>
      <c r="J43" s="6"/>
      <c r="K43" s="6"/>
      <c r="L43" s="10"/>
      <c r="M43" s="10"/>
      <c r="N43" s="10"/>
      <c r="Z43" s="27">
        <f t="shared" si="0"/>
        <v>6.1261056745001</v>
      </c>
      <c r="AA43" s="27">
        <f t="shared" si="1"/>
        <v>4.555309347705204</v>
      </c>
      <c r="AB43" s="27">
        <f t="shared" si="2"/>
        <v>6.1261056745001</v>
      </c>
      <c r="AC43" s="30">
        <f t="shared" si="3"/>
        <v>7.696902001294997</v>
      </c>
      <c r="AD43" s="32"/>
      <c r="AE43" s="31">
        <f t="shared" si="6"/>
        <v>3.900000000000002</v>
      </c>
      <c r="AF43" s="28">
        <f t="shared" si="4"/>
        <v>-0.0782172325201138</v>
      </c>
      <c r="AG43" s="28">
        <f t="shared" si="5"/>
        <v>-0.4938441702975691</v>
      </c>
    </row>
    <row r="44" spans="9:33" ht="18" customHeight="1">
      <c r="I44" s="14"/>
      <c r="J44" s="6"/>
      <c r="K44" s="6"/>
      <c r="L44" s="10"/>
      <c r="M44" s="10"/>
      <c r="N44" s="10"/>
      <c r="Z44" s="27">
        <f t="shared" si="0"/>
        <v>6.283185307179589</v>
      </c>
      <c r="AA44" s="27">
        <f t="shared" si="1"/>
        <v>4.712388980384692</v>
      </c>
      <c r="AB44" s="27">
        <f t="shared" si="2"/>
        <v>6.283185307179589</v>
      </c>
      <c r="AC44" s="30">
        <f t="shared" si="3"/>
        <v>7.8539816339744855</v>
      </c>
      <c r="AD44" s="32"/>
      <c r="AE44" s="31">
        <f t="shared" si="6"/>
        <v>4.000000000000002</v>
      </c>
      <c r="AF44" s="28">
        <f t="shared" si="4"/>
        <v>1.2097527840593258E-15</v>
      </c>
      <c r="AG44" s="28">
        <f t="shared" si="5"/>
        <v>-0.5</v>
      </c>
    </row>
    <row r="45" spans="9:33" ht="18" customHeight="1">
      <c r="I45" s="14"/>
      <c r="J45" s="6"/>
      <c r="K45" s="6"/>
      <c r="L45" s="10"/>
      <c r="M45" s="10"/>
      <c r="N45" s="10"/>
      <c r="Z45" s="27">
        <f t="shared" si="0"/>
        <v>6.4402649398590786</v>
      </c>
      <c r="AA45" s="27">
        <f t="shared" si="1"/>
        <v>4.869468613064182</v>
      </c>
      <c r="AB45" s="27">
        <f t="shared" si="2"/>
        <v>6.4402649398590786</v>
      </c>
      <c r="AC45" s="30">
        <f t="shared" si="3"/>
        <v>8.011061266653975</v>
      </c>
      <c r="AD45" s="32"/>
      <c r="AE45" s="31">
        <f t="shared" si="6"/>
        <v>4.100000000000001</v>
      </c>
      <c r="AF45" s="28">
        <f t="shared" si="4"/>
        <v>0.07821723252011663</v>
      </c>
      <c r="AG45" s="28">
        <f t="shared" si="5"/>
        <v>-0.49384417029756866</v>
      </c>
    </row>
    <row r="46" spans="9:33" ht="18" customHeight="1">
      <c r="I46" s="14"/>
      <c r="J46" s="6"/>
      <c r="K46" s="6"/>
      <c r="L46" s="10"/>
      <c r="M46" s="10"/>
      <c r="N46" s="10"/>
      <c r="Z46" s="27">
        <f t="shared" si="0"/>
        <v>6.597344572538567</v>
      </c>
      <c r="AA46" s="27">
        <f t="shared" si="1"/>
        <v>5.026548245743671</v>
      </c>
      <c r="AB46" s="27">
        <f t="shared" si="2"/>
        <v>6.597344572538567</v>
      </c>
      <c r="AC46" s="30">
        <f t="shared" si="3"/>
        <v>8.168140899333464</v>
      </c>
      <c r="AD46" s="32"/>
      <c r="AE46" s="31">
        <f t="shared" si="6"/>
        <v>4.200000000000001</v>
      </c>
      <c r="AF46" s="28">
        <f t="shared" si="4"/>
        <v>0.15450849718747445</v>
      </c>
      <c r="AG46" s="28">
        <f t="shared" si="5"/>
        <v>-0.47552825814757654</v>
      </c>
    </row>
    <row r="47" spans="9:33" ht="18" customHeight="1">
      <c r="I47" s="14"/>
      <c r="J47" s="6"/>
      <c r="K47" s="6"/>
      <c r="L47" s="10"/>
      <c r="M47" s="10"/>
      <c r="N47" s="10"/>
      <c r="Z47" s="27">
        <f t="shared" si="0"/>
        <v>6.754424205218056</v>
      </c>
      <c r="AA47" s="27">
        <f t="shared" si="1"/>
        <v>5.1836278784231595</v>
      </c>
      <c r="AB47" s="27">
        <f t="shared" si="2"/>
        <v>6.754424205218056</v>
      </c>
      <c r="AC47" s="30">
        <f t="shared" si="3"/>
        <v>8.325220532012953</v>
      </c>
      <c r="AD47" s="32"/>
      <c r="AE47" s="31">
        <f t="shared" si="6"/>
        <v>4.300000000000001</v>
      </c>
      <c r="AF47" s="28">
        <f t="shared" si="4"/>
        <v>0.22699524986977368</v>
      </c>
      <c r="AG47" s="28">
        <f t="shared" si="5"/>
        <v>-0.4455032620941838</v>
      </c>
    </row>
    <row r="48" spans="9:33" ht="18" customHeight="1">
      <c r="I48" s="14"/>
      <c r="J48" s="6"/>
      <c r="K48" s="6"/>
      <c r="L48" s="10"/>
      <c r="M48" s="10"/>
      <c r="N48" s="10"/>
      <c r="Z48" s="27">
        <f t="shared" si="0"/>
        <v>6.911503837897546</v>
      </c>
      <c r="AA48" s="27">
        <f t="shared" si="1"/>
        <v>5.340707511102649</v>
      </c>
      <c r="AB48" s="27">
        <f t="shared" si="2"/>
        <v>6.911503837897546</v>
      </c>
      <c r="AC48" s="30">
        <f t="shared" si="3"/>
        <v>8.482300164692443</v>
      </c>
      <c r="AD48" s="32"/>
      <c r="AE48" s="31">
        <f t="shared" si="6"/>
        <v>4.4</v>
      </c>
      <c r="AF48" s="28">
        <f t="shared" si="4"/>
        <v>0.2938926261462368</v>
      </c>
      <c r="AG48" s="28">
        <f t="shared" si="5"/>
        <v>-0.4045084971874735</v>
      </c>
    </row>
    <row r="49" spans="9:33" ht="18" customHeight="1">
      <c r="I49" s="14"/>
      <c r="J49" s="6"/>
      <c r="K49" s="6"/>
      <c r="L49" s="10"/>
      <c r="M49" s="10"/>
      <c r="N49" s="10"/>
      <c r="Z49" s="27">
        <f t="shared" si="0"/>
        <v>7.0685834705770345</v>
      </c>
      <c r="AA49" s="27">
        <f t="shared" si="1"/>
        <v>5.497787143782138</v>
      </c>
      <c r="AB49" s="27">
        <f t="shared" si="2"/>
        <v>7.0685834705770345</v>
      </c>
      <c r="AC49" s="30">
        <f t="shared" si="3"/>
        <v>8.63937979737193</v>
      </c>
      <c r="AD49" s="32"/>
      <c r="AE49" s="31">
        <f t="shared" si="6"/>
        <v>4.5</v>
      </c>
      <c r="AF49" s="28">
        <f t="shared" si="4"/>
        <v>0.3535533905932737</v>
      </c>
      <c r="AG49" s="28">
        <f t="shared" si="5"/>
        <v>-0.35355339059327384</v>
      </c>
    </row>
    <row r="50" spans="9:33" ht="18" customHeight="1">
      <c r="I50" s="14"/>
      <c r="J50" s="6"/>
      <c r="K50" s="6"/>
      <c r="L50" s="10"/>
      <c r="M50" s="10"/>
      <c r="N50" s="10"/>
      <c r="Z50" s="27">
        <f t="shared" si="0"/>
        <v>7.225663103256523</v>
      </c>
      <c r="AA50" s="27">
        <f t="shared" si="1"/>
        <v>5.654866776461627</v>
      </c>
      <c r="AB50" s="27">
        <f t="shared" si="2"/>
        <v>7.225663103256523</v>
      </c>
      <c r="AC50" s="30">
        <f t="shared" si="3"/>
        <v>8.79645943005142</v>
      </c>
      <c r="AD50" s="32"/>
      <c r="AE50" s="31">
        <f t="shared" si="6"/>
        <v>4.6</v>
      </c>
      <c r="AF50" s="28">
        <f t="shared" si="4"/>
        <v>0.4045084971874734</v>
      </c>
      <c r="AG50" s="28">
        <f t="shared" si="5"/>
        <v>-0.293892626146237</v>
      </c>
    </row>
    <row r="51" spans="9:33" ht="18" customHeight="1">
      <c r="I51" s="14"/>
      <c r="J51" s="6"/>
      <c r="K51" s="6"/>
      <c r="L51" s="10"/>
      <c r="M51" s="10"/>
      <c r="N51" s="10"/>
      <c r="Z51" s="27">
        <f t="shared" si="0"/>
        <v>7.382742735936013</v>
      </c>
      <c r="AA51" s="27">
        <f t="shared" si="1"/>
        <v>5.811946409141116</v>
      </c>
      <c r="AB51" s="27">
        <f t="shared" si="2"/>
        <v>7.382742735936013</v>
      </c>
      <c r="AC51" s="30">
        <f t="shared" si="3"/>
        <v>8.95353906273091</v>
      </c>
      <c r="AD51" s="32"/>
      <c r="AE51" s="31">
        <f t="shared" si="6"/>
        <v>4.699999999999999</v>
      </c>
      <c r="AF51" s="28">
        <f t="shared" si="4"/>
        <v>0.44550326209418367</v>
      </c>
      <c r="AG51" s="28">
        <f t="shared" si="5"/>
        <v>-0.2269952498697739</v>
      </c>
    </row>
    <row r="52" spans="9:33" ht="18" customHeight="1">
      <c r="I52" s="14"/>
      <c r="J52" s="6"/>
      <c r="K52" s="6"/>
      <c r="L52" s="10"/>
      <c r="M52" s="10"/>
      <c r="N52" s="10"/>
      <c r="Z52" s="27">
        <f t="shared" si="0"/>
        <v>7.539822368615502</v>
      </c>
      <c r="AA52" s="27">
        <f t="shared" si="1"/>
        <v>5.969026041820605</v>
      </c>
      <c r="AB52" s="27">
        <f t="shared" si="2"/>
        <v>7.539822368615502</v>
      </c>
      <c r="AC52" s="30">
        <f t="shared" si="3"/>
        <v>9.110618695410398</v>
      </c>
      <c r="AD52" s="32"/>
      <c r="AE52" s="31">
        <f t="shared" si="6"/>
        <v>4.799999999999999</v>
      </c>
      <c r="AF52" s="28">
        <f t="shared" si="4"/>
        <v>0.4755282581475765</v>
      </c>
      <c r="AG52" s="28">
        <f t="shared" si="5"/>
        <v>-0.15450849718747467</v>
      </c>
    </row>
    <row r="53" spans="9:33" ht="18" customHeight="1">
      <c r="I53" s="14"/>
      <c r="J53" s="6"/>
      <c r="K53" s="6"/>
      <c r="L53" s="10"/>
      <c r="M53" s="10"/>
      <c r="N53" s="10"/>
      <c r="Z53" s="27">
        <f t="shared" si="0"/>
        <v>7.6969020012949905</v>
      </c>
      <c r="AA53" s="27">
        <f t="shared" si="1"/>
        <v>6.126105674500094</v>
      </c>
      <c r="AB53" s="27">
        <f t="shared" si="2"/>
        <v>7.6969020012949905</v>
      </c>
      <c r="AC53" s="30">
        <f t="shared" si="3"/>
        <v>9.267698328089887</v>
      </c>
      <c r="AD53" s="32"/>
      <c r="AE53" s="31">
        <f t="shared" si="6"/>
        <v>4.899999999999999</v>
      </c>
      <c r="AF53" s="28">
        <f t="shared" si="4"/>
        <v>0.4938441702975686</v>
      </c>
      <c r="AG53" s="28">
        <f t="shared" si="5"/>
        <v>-0.07821723252011686</v>
      </c>
    </row>
    <row r="54" spans="9:33" ht="18" customHeight="1">
      <c r="I54" s="14"/>
      <c r="J54" s="6"/>
      <c r="K54" s="6"/>
      <c r="L54" s="10"/>
      <c r="M54" s="10"/>
      <c r="N54" s="10"/>
      <c r="Z54" s="27">
        <f t="shared" si="0"/>
        <v>7.85398163397448</v>
      </c>
      <c r="AA54" s="27">
        <f t="shared" si="1"/>
        <v>6.283185307179584</v>
      </c>
      <c r="AB54" s="27">
        <f t="shared" si="2"/>
        <v>7.85398163397448</v>
      </c>
      <c r="AC54" s="30">
        <f t="shared" si="3"/>
        <v>9.424777960769376</v>
      </c>
      <c r="AD54" s="32"/>
      <c r="AE54" s="31">
        <f t="shared" si="6"/>
        <v>4.999999999999998</v>
      </c>
      <c r="AF54" s="28">
        <f t="shared" si="4"/>
        <v>0.5</v>
      </c>
      <c r="AG54" s="28">
        <f t="shared" si="5"/>
        <v>-1.4547824750410498E-15</v>
      </c>
    </row>
    <row r="55" spans="9:33" ht="18" customHeight="1">
      <c r="I55" s="14"/>
      <c r="J55" s="6"/>
      <c r="K55" s="6"/>
      <c r="L55" s="10"/>
      <c r="M55" s="10"/>
      <c r="N55" s="10"/>
      <c r="Z55" s="27">
        <f t="shared" si="0"/>
        <v>8.01106126665397</v>
      </c>
      <c r="AA55" s="27">
        <f t="shared" si="1"/>
        <v>6.440264939859073</v>
      </c>
      <c r="AB55" s="27">
        <f t="shared" si="2"/>
        <v>8.01106126665397</v>
      </c>
      <c r="AC55" s="30">
        <f t="shared" si="3"/>
        <v>9.581857593448866</v>
      </c>
      <c r="AD55" s="32"/>
      <c r="AE55" s="31">
        <f t="shared" si="6"/>
        <v>5.099999999999998</v>
      </c>
      <c r="AF55" s="28">
        <f t="shared" si="4"/>
        <v>0.4938441702975691</v>
      </c>
      <c r="AG55" s="28">
        <f t="shared" si="5"/>
        <v>0.07821723252011399</v>
      </c>
    </row>
    <row r="56" spans="9:33" ht="18" customHeight="1">
      <c r="I56" s="14"/>
      <c r="J56" s="6"/>
      <c r="K56" s="6"/>
      <c r="L56" s="10"/>
      <c r="M56" s="10"/>
      <c r="N56" s="10"/>
      <c r="Z56" s="27">
        <f t="shared" si="0"/>
        <v>8.168140899333459</v>
      </c>
      <c r="AA56" s="27">
        <f t="shared" si="1"/>
        <v>6.597344572538562</v>
      </c>
      <c r="AB56" s="27">
        <f t="shared" si="2"/>
        <v>8.168140899333459</v>
      </c>
      <c r="AC56" s="30">
        <f t="shared" si="3"/>
        <v>9.738937226128355</v>
      </c>
      <c r="AD56" s="32"/>
      <c r="AE56" s="31">
        <f t="shared" si="6"/>
        <v>5.1999999999999975</v>
      </c>
      <c r="AF56" s="28">
        <f t="shared" si="4"/>
        <v>0.4755282581475774</v>
      </c>
      <c r="AG56" s="28">
        <f t="shared" si="5"/>
        <v>0.1545084971874719</v>
      </c>
    </row>
    <row r="57" spans="9:33" ht="18" customHeight="1">
      <c r="I57" s="14"/>
      <c r="J57" s="6"/>
      <c r="K57" s="6"/>
      <c r="L57" s="10"/>
      <c r="M57" s="10"/>
      <c r="N57" s="10"/>
      <c r="Z57" s="27">
        <f t="shared" si="0"/>
        <v>8.325220532012947</v>
      </c>
      <c r="AA57" s="27">
        <f t="shared" si="1"/>
        <v>6.754424205218051</v>
      </c>
      <c r="AB57" s="27">
        <f t="shared" si="2"/>
        <v>8.325220532012947</v>
      </c>
      <c r="AC57" s="30">
        <f t="shared" si="3"/>
        <v>9.896016858807844</v>
      </c>
      <c r="AD57" s="32"/>
      <c r="AE57" s="31">
        <f t="shared" si="6"/>
        <v>5.299999999999997</v>
      </c>
      <c r="AF57" s="28">
        <f t="shared" si="4"/>
        <v>0.445503262094185</v>
      </c>
      <c r="AG57" s="28">
        <f t="shared" si="5"/>
        <v>0.2269952498697713</v>
      </c>
    </row>
    <row r="58" spans="9:33" ht="18" customHeight="1">
      <c r="I58" s="14"/>
      <c r="J58" s="6"/>
      <c r="K58" s="6"/>
      <c r="L58" s="10"/>
      <c r="M58" s="10"/>
      <c r="N58" s="10"/>
      <c r="Z58" s="27">
        <f t="shared" si="0"/>
        <v>8.482300164692436</v>
      </c>
      <c r="AA58" s="27">
        <f t="shared" si="1"/>
        <v>6.9115038378975395</v>
      </c>
      <c r="AB58" s="27">
        <f t="shared" si="2"/>
        <v>8.482300164692436</v>
      </c>
      <c r="AC58" s="30">
        <f t="shared" si="3"/>
        <v>10.053096491487333</v>
      </c>
      <c r="AD58" s="32"/>
      <c r="AE58" s="31">
        <f t="shared" si="6"/>
        <v>5.399999999999997</v>
      </c>
      <c r="AF58" s="28">
        <f t="shared" si="4"/>
        <v>0.4045084971874754</v>
      </c>
      <c r="AG58" s="28">
        <f t="shared" si="5"/>
        <v>0.2938926261462343</v>
      </c>
    </row>
    <row r="59" spans="9:33" ht="18" customHeight="1">
      <c r="I59" s="14"/>
      <c r="J59" s="6"/>
      <c r="K59" s="6"/>
      <c r="L59" s="10"/>
      <c r="M59" s="10"/>
      <c r="N59" s="10"/>
      <c r="Z59" s="27">
        <f t="shared" si="0"/>
        <v>8.639379797371925</v>
      </c>
      <c r="AA59" s="27">
        <f t="shared" si="1"/>
        <v>7.068583470577028</v>
      </c>
      <c r="AB59" s="27">
        <f t="shared" si="2"/>
        <v>8.639379797371925</v>
      </c>
      <c r="AC59" s="30">
        <f t="shared" si="3"/>
        <v>10.210176124166821</v>
      </c>
      <c r="AD59" s="32"/>
      <c r="AE59" s="31">
        <f t="shared" si="6"/>
        <v>5.4999999999999964</v>
      </c>
      <c r="AF59" s="28">
        <f t="shared" si="4"/>
        <v>0.35355339059327606</v>
      </c>
      <c r="AG59" s="28">
        <f t="shared" si="5"/>
        <v>0.35355339059327145</v>
      </c>
    </row>
    <row r="60" spans="9:33" ht="18" customHeight="1">
      <c r="I60" s="14"/>
      <c r="J60" s="6"/>
      <c r="K60" s="6"/>
      <c r="L60" s="10"/>
      <c r="M60" s="10"/>
      <c r="N60" s="10"/>
      <c r="Z60" s="27">
        <f t="shared" si="0"/>
        <v>8.796459430051415</v>
      </c>
      <c r="AA60" s="27">
        <f t="shared" si="1"/>
        <v>7.225663103256519</v>
      </c>
      <c r="AB60" s="27">
        <f t="shared" si="2"/>
        <v>8.796459430051415</v>
      </c>
      <c r="AC60" s="30">
        <f t="shared" si="3"/>
        <v>10.367255756846312</v>
      </c>
      <c r="AD60" s="32"/>
      <c r="AE60" s="31">
        <f t="shared" si="6"/>
        <v>5.599999999999996</v>
      </c>
      <c r="AF60" s="28">
        <f t="shared" si="4"/>
        <v>0.29389262614623884</v>
      </c>
      <c r="AG60" s="28">
        <f t="shared" si="5"/>
        <v>0.40450849718747206</v>
      </c>
    </row>
    <row r="61" spans="9:33" ht="18" customHeight="1">
      <c r="I61" s="14"/>
      <c r="J61" s="6"/>
      <c r="K61" s="6"/>
      <c r="L61" s="10"/>
      <c r="M61" s="10"/>
      <c r="N61" s="10"/>
      <c r="Z61" s="27">
        <f t="shared" si="0"/>
        <v>8.953539062730904</v>
      </c>
      <c r="AA61" s="27">
        <f t="shared" si="1"/>
        <v>7.382742735936008</v>
      </c>
      <c r="AB61" s="27">
        <f t="shared" si="2"/>
        <v>8.953539062730904</v>
      </c>
      <c r="AC61" s="30">
        <f t="shared" si="3"/>
        <v>10.5243353895258</v>
      </c>
      <c r="AD61" s="32"/>
      <c r="AE61" s="31">
        <f t="shared" si="6"/>
        <v>5.699999999999996</v>
      </c>
      <c r="AF61" s="28">
        <f t="shared" si="4"/>
        <v>0.22699524986977632</v>
      </c>
      <c r="AG61" s="28">
        <f t="shared" si="5"/>
        <v>0.44550326209418245</v>
      </c>
    </row>
    <row r="62" spans="9:33" ht="18" customHeight="1">
      <c r="I62" s="14"/>
      <c r="J62" s="6"/>
      <c r="K62" s="6"/>
      <c r="L62" s="10"/>
      <c r="M62" s="10"/>
      <c r="N62" s="10"/>
      <c r="Z62" s="27">
        <f t="shared" si="0"/>
        <v>9.110618695410393</v>
      </c>
      <c r="AA62" s="27">
        <f t="shared" si="1"/>
        <v>7.539822368615496</v>
      </c>
      <c r="AB62" s="27">
        <f t="shared" si="2"/>
        <v>9.110618695410393</v>
      </c>
      <c r="AC62" s="30">
        <f t="shared" si="3"/>
        <v>10.68141502220529</v>
      </c>
      <c r="AD62" s="32"/>
      <c r="AE62" s="31">
        <f t="shared" si="6"/>
        <v>5.799999999999995</v>
      </c>
      <c r="AF62" s="28">
        <f t="shared" si="4"/>
        <v>0.15450849718747725</v>
      </c>
      <c r="AG62" s="28">
        <f t="shared" si="5"/>
        <v>0.47552825814757566</v>
      </c>
    </row>
    <row r="63" spans="9:33" ht="18" customHeight="1">
      <c r="I63" s="14"/>
      <c r="J63" s="6"/>
      <c r="K63" s="6"/>
      <c r="L63" s="10"/>
      <c r="M63" s="10"/>
      <c r="N63" s="10"/>
      <c r="Z63" s="27">
        <f t="shared" si="0"/>
        <v>9.267698328089882</v>
      </c>
      <c r="AA63" s="27">
        <f t="shared" si="1"/>
        <v>7.696902001294985</v>
      </c>
      <c r="AB63" s="27">
        <f t="shared" si="2"/>
        <v>9.267698328089882</v>
      </c>
      <c r="AC63" s="30">
        <f t="shared" si="3"/>
        <v>10.838494654884778</v>
      </c>
      <c r="AD63" s="32"/>
      <c r="AE63" s="31">
        <f t="shared" si="6"/>
        <v>5.899999999999995</v>
      </c>
      <c r="AF63" s="28">
        <f t="shared" si="4"/>
        <v>0.07821723252011956</v>
      </c>
      <c r="AG63" s="28">
        <f t="shared" si="5"/>
        <v>0.4938441702975682</v>
      </c>
    </row>
    <row r="64" spans="9:33" ht="18" customHeight="1">
      <c r="I64" s="14"/>
      <c r="J64" s="6"/>
      <c r="K64" s="6"/>
      <c r="L64" s="10"/>
      <c r="M64" s="10"/>
      <c r="N64" s="10"/>
      <c r="Z64" s="27">
        <f t="shared" si="0"/>
        <v>9.42477796076937</v>
      </c>
      <c r="AA64" s="27">
        <f t="shared" si="1"/>
        <v>7.853981633974474</v>
      </c>
      <c r="AB64" s="27">
        <f t="shared" si="2"/>
        <v>9.42477796076937</v>
      </c>
      <c r="AC64" s="30">
        <f t="shared" si="3"/>
        <v>10.995574287564267</v>
      </c>
      <c r="AD64" s="32"/>
      <c r="AE64" s="31">
        <f t="shared" si="6"/>
        <v>5.999999999999995</v>
      </c>
      <c r="AF64" s="28">
        <f t="shared" si="4"/>
        <v>4.624664366736919E-15</v>
      </c>
      <c r="AG64" s="28">
        <f t="shared" si="5"/>
        <v>0.5</v>
      </c>
    </row>
    <row r="65" spans="9:33" ht="18" customHeight="1">
      <c r="I65" s="14"/>
      <c r="J65" s="6"/>
      <c r="K65" s="6"/>
      <c r="L65" s="10"/>
      <c r="M65" s="10"/>
      <c r="N65" s="10"/>
      <c r="Z65" s="27">
        <f t="shared" si="0"/>
        <v>9.58185759344886</v>
      </c>
      <c r="AA65" s="27">
        <f t="shared" si="1"/>
        <v>8.011061266653963</v>
      </c>
      <c r="AB65" s="27">
        <f t="shared" si="2"/>
        <v>9.58185759344886</v>
      </c>
      <c r="AC65" s="30">
        <f t="shared" si="3"/>
        <v>11.152653920243756</v>
      </c>
      <c r="AD65" s="32"/>
      <c r="AE65" s="31">
        <f t="shared" si="6"/>
        <v>6.099999999999994</v>
      </c>
      <c r="AF65" s="28">
        <f t="shared" si="4"/>
        <v>-0.07821723252011042</v>
      </c>
      <c r="AG65" s="28">
        <f t="shared" si="5"/>
        <v>0.49384417029756966</v>
      </c>
    </row>
    <row r="66" spans="9:33" ht="18" customHeight="1">
      <c r="I66" s="14"/>
      <c r="J66" s="6"/>
      <c r="K66" s="6"/>
      <c r="L66" s="10"/>
      <c r="M66" s="10"/>
      <c r="N66" s="10"/>
      <c r="Z66" s="27">
        <f t="shared" si="0"/>
        <v>9.73893722612835</v>
      </c>
      <c r="AA66" s="27">
        <f t="shared" si="1"/>
        <v>8.168140899333453</v>
      </c>
      <c r="AB66" s="27">
        <f t="shared" si="2"/>
        <v>9.73893722612835</v>
      </c>
      <c r="AC66" s="30">
        <f t="shared" si="3"/>
        <v>11.309733552923246</v>
      </c>
      <c r="AD66" s="32"/>
      <c r="AE66" s="31">
        <f t="shared" si="6"/>
        <v>6.199999999999994</v>
      </c>
      <c r="AF66" s="28">
        <f t="shared" si="4"/>
        <v>-0.1545084971874693</v>
      </c>
      <c r="AG66" s="28">
        <f t="shared" si="5"/>
        <v>0.4755282581475782</v>
      </c>
    </row>
    <row r="67" spans="9:33" ht="18" customHeight="1">
      <c r="I67" s="14"/>
      <c r="J67" s="6"/>
      <c r="K67" s="6"/>
      <c r="L67" s="10"/>
      <c r="M67" s="10"/>
      <c r="N67" s="10"/>
      <c r="Z67" s="27">
        <f t="shared" si="0"/>
        <v>9.896016858807839</v>
      </c>
      <c r="AA67" s="27">
        <f t="shared" si="1"/>
        <v>8.325220532012942</v>
      </c>
      <c r="AB67" s="27">
        <f t="shared" si="2"/>
        <v>9.896016858807839</v>
      </c>
      <c r="AC67" s="30">
        <f t="shared" si="3"/>
        <v>11.466813185602735</v>
      </c>
      <c r="AD67" s="32"/>
      <c r="AE67" s="31">
        <f t="shared" si="6"/>
        <v>6.299999999999994</v>
      </c>
      <c r="AF67" s="28">
        <f t="shared" si="4"/>
        <v>-0.22699524986976888</v>
      </c>
      <c r="AG67" s="28">
        <f t="shared" si="5"/>
        <v>0.4455032620941862</v>
      </c>
    </row>
    <row r="68" spans="9:33" ht="18" customHeight="1">
      <c r="I68" s="14"/>
      <c r="J68" s="6"/>
      <c r="K68" s="6"/>
      <c r="L68" s="10"/>
      <c r="M68" s="10"/>
      <c r="N68" s="10"/>
      <c r="Z68" s="27">
        <f t="shared" si="0"/>
        <v>10.053096491487327</v>
      </c>
      <c r="AA68" s="27">
        <f t="shared" si="1"/>
        <v>8.48230016469243</v>
      </c>
      <c r="AB68" s="27">
        <f t="shared" si="2"/>
        <v>10.053096491487327</v>
      </c>
      <c r="AC68" s="30">
        <f t="shared" si="3"/>
        <v>11.623892818282224</v>
      </c>
      <c r="AD68" s="32"/>
      <c r="AE68" s="31">
        <f t="shared" si="6"/>
        <v>6.399999999999993</v>
      </c>
      <c r="AF68" s="28">
        <f t="shared" si="4"/>
        <v>-0.29389262614623207</v>
      </c>
      <c r="AG68" s="28">
        <f t="shared" si="5"/>
        <v>0.40450849718747695</v>
      </c>
    </row>
    <row r="69" spans="9:33" ht="18" customHeight="1">
      <c r="I69" s="14"/>
      <c r="J69" s="6"/>
      <c r="K69" s="6"/>
      <c r="L69" s="10"/>
      <c r="M69" s="10"/>
      <c r="N69" s="10"/>
      <c r="Z69" s="27">
        <f aca="true" t="shared" si="7" ref="Z69:Z132">$J$3*$AE69-$I$3*$C$3</f>
        <v>10.210176124166816</v>
      </c>
      <c r="AA69" s="27">
        <f aca="true" t="shared" si="8" ref="AA69:AA132">$J$3*$AE69-$I$3*($C$3+$C$6/4)</f>
        <v>8.63937979737192</v>
      </c>
      <c r="AB69" s="27">
        <f aca="true" t="shared" si="9" ref="AB69:AB132">$J$3*$AE69+$I$3*$C$3</f>
        <v>10.210176124166816</v>
      </c>
      <c r="AC69" s="30">
        <f aca="true" t="shared" si="10" ref="AC69:AC132">$J$3*$AE69+$I$3*($C$3+$C$6/4)</f>
        <v>11.780972450961713</v>
      </c>
      <c r="AD69" s="32"/>
      <c r="AE69" s="31">
        <f t="shared" si="6"/>
        <v>6.499999999999993</v>
      </c>
      <c r="AF69" s="28">
        <f aca="true" t="shared" si="11" ref="AF69:AF132">IF($F$3="X",$B$6*SIN($Z69+$C$8*PI()/180),IF($H$3="X",$B$6*SIN($AB69+$C$8*PI()/180),""))</f>
        <v>-0.3535533905932695</v>
      </c>
      <c r="AG69" s="28">
        <f aca="true" t="shared" si="12" ref="AG69:AG132">IF($F$3="X",$B$6*SIN($AA69+$C$8*PI()/180),IF($H$3="X",$B$6*SIN($AC69+$C$8*PI()/180),""))</f>
        <v>0.35355339059327795</v>
      </c>
    </row>
    <row r="70" spans="9:33" ht="18" customHeight="1">
      <c r="I70" s="14"/>
      <c r="J70" s="6"/>
      <c r="K70" s="6"/>
      <c r="L70" s="10"/>
      <c r="M70" s="10"/>
      <c r="N70" s="10"/>
      <c r="Z70" s="27">
        <f t="shared" si="7"/>
        <v>10.367255756846305</v>
      </c>
      <c r="AA70" s="27">
        <f t="shared" si="8"/>
        <v>8.796459430051408</v>
      </c>
      <c r="AB70" s="27">
        <f t="shared" si="9"/>
        <v>10.367255756846305</v>
      </c>
      <c r="AC70" s="30">
        <f t="shared" si="10"/>
        <v>11.938052083641201</v>
      </c>
      <c r="AD70" s="32"/>
      <c r="AE70" s="31">
        <f aca="true" t="shared" si="13" ref="AE70:AE133">AE69+0.1</f>
        <v>6.5999999999999925</v>
      </c>
      <c r="AF70" s="28">
        <f t="shared" si="11"/>
        <v>-0.40450849718746995</v>
      </c>
      <c r="AG70" s="28">
        <f t="shared" si="12"/>
        <v>0.29389262614624173</v>
      </c>
    </row>
    <row r="71" spans="9:33" ht="18" customHeight="1">
      <c r="I71" s="14"/>
      <c r="J71" s="6"/>
      <c r="K71" s="6"/>
      <c r="L71" s="10"/>
      <c r="M71" s="10"/>
      <c r="N71" s="10"/>
      <c r="Z71" s="27">
        <f t="shared" si="7"/>
        <v>10.524335389525795</v>
      </c>
      <c r="AA71" s="27">
        <f t="shared" si="8"/>
        <v>8.953539062730899</v>
      </c>
      <c r="AB71" s="27">
        <f t="shared" si="9"/>
        <v>10.524335389525795</v>
      </c>
      <c r="AC71" s="30">
        <f t="shared" si="10"/>
        <v>12.095131716320692</v>
      </c>
      <c r="AD71" s="32"/>
      <c r="AE71" s="31">
        <f t="shared" si="13"/>
        <v>6.699999999999992</v>
      </c>
      <c r="AF71" s="28">
        <f t="shared" si="11"/>
        <v>-0.44550326209418123</v>
      </c>
      <c r="AG71" s="28">
        <f t="shared" si="12"/>
        <v>0.2269952498697787</v>
      </c>
    </row>
    <row r="72" spans="9:33" ht="18" customHeight="1">
      <c r="I72" s="14"/>
      <c r="J72" s="6"/>
      <c r="K72" s="6"/>
      <c r="L72" s="10"/>
      <c r="M72" s="10"/>
      <c r="N72" s="10"/>
      <c r="Z72" s="27">
        <f t="shared" si="7"/>
        <v>10.681415022205284</v>
      </c>
      <c r="AA72" s="27">
        <f t="shared" si="8"/>
        <v>9.110618695410388</v>
      </c>
      <c r="AB72" s="27">
        <f t="shared" si="9"/>
        <v>10.681415022205284</v>
      </c>
      <c r="AC72" s="30">
        <f t="shared" si="10"/>
        <v>12.25221134900018</v>
      </c>
      <c r="AD72" s="32"/>
      <c r="AE72" s="31">
        <f t="shared" si="13"/>
        <v>6.799999999999992</v>
      </c>
      <c r="AF72" s="28">
        <f t="shared" si="11"/>
        <v>-0.4755282581475748</v>
      </c>
      <c r="AG72" s="28">
        <f t="shared" si="12"/>
        <v>0.1545084971874798</v>
      </c>
    </row>
    <row r="73" spans="9:33" ht="18" customHeight="1">
      <c r="I73" s="14"/>
      <c r="J73" s="6"/>
      <c r="K73" s="6"/>
      <c r="L73" s="10"/>
      <c r="M73" s="10"/>
      <c r="N73" s="10"/>
      <c r="Z73" s="27">
        <f t="shared" si="7"/>
        <v>10.838494654884773</v>
      </c>
      <c r="AA73" s="27">
        <f t="shared" si="8"/>
        <v>9.267698328089876</v>
      </c>
      <c r="AB73" s="27">
        <f t="shared" si="9"/>
        <v>10.838494654884773</v>
      </c>
      <c r="AC73" s="30">
        <f t="shared" si="10"/>
        <v>12.40929098167967</v>
      </c>
      <c r="AD73" s="32"/>
      <c r="AE73" s="31">
        <f t="shared" si="13"/>
        <v>6.8999999999999915</v>
      </c>
      <c r="AF73" s="28">
        <f t="shared" si="11"/>
        <v>-0.4938441702975678</v>
      </c>
      <c r="AG73" s="28">
        <f t="shared" si="12"/>
        <v>0.07821723252012219</v>
      </c>
    </row>
    <row r="74" spans="9:33" ht="18" customHeight="1">
      <c r="I74" s="14"/>
      <c r="J74" s="6"/>
      <c r="K74" s="6"/>
      <c r="L74" s="10"/>
      <c r="M74" s="10"/>
      <c r="N74" s="10"/>
      <c r="Z74" s="27">
        <f t="shared" si="7"/>
        <v>10.995574287564262</v>
      </c>
      <c r="AA74" s="27">
        <f t="shared" si="8"/>
        <v>9.424777960769365</v>
      </c>
      <c r="AB74" s="27">
        <f t="shared" si="9"/>
        <v>10.995574287564262</v>
      </c>
      <c r="AC74" s="30">
        <f t="shared" si="10"/>
        <v>12.566370614359158</v>
      </c>
      <c r="AD74" s="32"/>
      <c r="AE74" s="31">
        <f t="shared" si="13"/>
        <v>6.999999999999991</v>
      </c>
      <c r="AF74" s="28">
        <f t="shared" si="11"/>
        <v>-0.5</v>
      </c>
      <c r="AG74" s="28">
        <f t="shared" si="12"/>
        <v>7.289199625837295E-15</v>
      </c>
    </row>
    <row r="75" spans="9:33" ht="18" customHeight="1">
      <c r="I75" s="14"/>
      <c r="J75" s="6"/>
      <c r="K75" s="6"/>
      <c r="L75" s="10"/>
      <c r="M75" s="10"/>
      <c r="N75" s="10"/>
      <c r="Z75" s="27">
        <f t="shared" si="7"/>
        <v>11.15265392024375</v>
      </c>
      <c r="AA75" s="27">
        <f t="shared" si="8"/>
        <v>9.581857593448854</v>
      </c>
      <c r="AB75" s="27">
        <f t="shared" si="9"/>
        <v>11.15265392024375</v>
      </c>
      <c r="AC75" s="30">
        <f t="shared" si="10"/>
        <v>12.723450247038647</v>
      </c>
      <c r="AD75" s="32"/>
      <c r="AE75" s="31">
        <f t="shared" si="13"/>
        <v>7.099999999999991</v>
      </c>
      <c r="AF75" s="28">
        <f t="shared" si="11"/>
        <v>-0.49384417029757005</v>
      </c>
      <c r="AG75" s="28">
        <f t="shared" si="12"/>
        <v>-0.07821723252010779</v>
      </c>
    </row>
    <row r="76" spans="9:33" ht="18" customHeight="1">
      <c r="I76" s="14"/>
      <c r="J76" s="6"/>
      <c r="K76" s="6"/>
      <c r="L76" s="10"/>
      <c r="M76" s="10"/>
      <c r="N76" s="10"/>
      <c r="Z76" s="27">
        <f t="shared" si="7"/>
        <v>11.309733552923241</v>
      </c>
      <c r="AA76" s="27">
        <f t="shared" si="8"/>
        <v>9.738937226128344</v>
      </c>
      <c r="AB76" s="27">
        <f t="shared" si="9"/>
        <v>11.309733552923241</v>
      </c>
      <c r="AC76" s="30">
        <f t="shared" si="10"/>
        <v>12.880529879718138</v>
      </c>
      <c r="AD76" s="32"/>
      <c r="AE76" s="31">
        <f t="shared" si="13"/>
        <v>7.19999999999999</v>
      </c>
      <c r="AF76" s="28">
        <f t="shared" si="11"/>
        <v>-0.47552825814757904</v>
      </c>
      <c r="AG76" s="28">
        <f t="shared" si="12"/>
        <v>-0.1545084971874668</v>
      </c>
    </row>
    <row r="77" spans="9:33" ht="18" customHeight="1">
      <c r="I77" s="14"/>
      <c r="J77" s="6"/>
      <c r="K77" s="6"/>
      <c r="L77" s="10"/>
      <c r="M77" s="10"/>
      <c r="N77" s="10"/>
      <c r="Z77" s="27">
        <f t="shared" si="7"/>
        <v>11.46681318560273</v>
      </c>
      <c r="AA77" s="27">
        <f t="shared" si="8"/>
        <v>9.896016858807833</v>
      </c>
      <c r="AB77" s="27">
        <f t="shared" si="9"/>
        <v>11.46681318560273</v>
      </c>
      <c r="AC77" s="30">
        <f t="shared" si="10"/>
        <v>13.037609512397626</v>
      </c>
      <c r="AD77" s="32"/>
      <c r="AE77" s="31">
        <f t="shared" si="13"/>
        <v>7.29999999999999</v>
      </c>
      <c r="AF77" s="28">
        <f t="shared" si="11"/>
        <v>-0.44550326209418745</v>
      </c>
      <c r="AG77" s="28">
        <f t="shared" si="12"/>
        <v>-0.2269952498697665</v>
      </c>
    </row>
    <row r="78" spans="9:33" ht="18" customHeight="1">
      <c r="I78" s="14"/>
      <c r="J78" s="6"/>
      <c r="K78" s="6"/>
      <c r="L78" s="10"/>
      <c r="M78" s="10"/>
      <c r="N78" s="10"/>
      <c r="Z78" s="27">
        <f t="shared" si="7"/>
        <v>11.623892818282219</v>
      </c>
      <c r="AA78" s="27">
        <f t="shared" si="8"/>
        <v>10.053096491487322</v>
      </c>
      <c r="AB78" s="27">
        <f t="shared" si="9"/>
        <v>11.623892818282219</v>
      </c>
      <c r="AC78" s="30">
        <f t="shared" si="10"/>
        <v>13.194689145077115</v>
      </c>
      <c r="AD78" s="32"/>
      <c r="AE78" s="31">
        <f t="shared" si="13"/>
        <v>7.39999999999999</v>
      </c>
      <c r="AF78" s="28">
        <f t="shared" si="11"/>
        <v>-0.40450849718747856</v>
      </c>
      <c r="AG78" s="28">
        <f t="shared" si="12"/>
        <v>-0.29389262614622996</v>
      </c>
    </row>
    <row r="79" spans="9:33" ht="18" customHeight="1">
      <c r="I79" s="14"/>
      <c r="J79" s="6"/>
      <c r="K79" s="6"/>
      <c r="L79" s="10"/>
      <c r="M79" s="10"/>
      <c r="N79" s="10"/>
      <c r="Z79" s="27">
        <f t="shared" si="7"/>
        <v>11.780972450961707</v>
      </c>
      <c r="AA79" s="27">
        <f t="shared" si="8"/>
        <v>10.21017612416681</v>
      </c>
      <c r="AB79" s="27">
        <f t="shared" si="9"/>
        <v>11.780972450961707</v>
      </c>
      <c r="AC79" s="30">
        <f t="shared" si="10"/>
        <v>13.351768777756604</v>
      </c>
      <c r="AD79" s="32"/>
      <c r="AE79" s="31">
        <f t="shared" si="13"/>
        <v>7.499999999999989</v>
      </c>
      <c r="AF79" s="28">
        <f t="shared" si="11"/>
        <v>-0.3535533905932799</v>
      </c>
      <c r="AG79" s="28">
        <f t="shared" si="12"/>
        <v>-0.3535533905932677</v>
      </c>
    </row>
    <row r="80" spans="9:33" ht="18" customHeight="1">
      <c r="I80" s="14"/>
      <c r="J80" s="6"/>
      <c r="K80" s="6"/>
      <c r="L80" s="10"/>
      <c r="M80" s="10"/>
      <c r="N80" s="10"/>
      <c r="Z80" s="27">
        <f t="shared" si="7"/>
        <v>11.938052083641196</v>
      </c>
      <c r="AA80" s="27">
        <f t="shared" si="8"/>
        <v>10.3672557568463</v>
      </c>
      <c r="AB80" s="27">
        <f t="shared" si="9"/>
        <v>11.938052083641196</v>
      </c>
      <c r="AC80" s="30">
        <f t="shared" si="10"/>
        <v>13.508848410436093</v>
      </c>
      <c r="AD80" s="32"/>
      <c r="AE80" s="31">
        <f t="shared" si="13"/>
        <v>7.599999999999989</v>
      </c>
      <c r="AF80" s="28">
        <f t="shared" si="11"/>
        <v>-0.29389262614624395</v>
      </c>
      <c r="AG80" s="28">
        <f t="shared" si="12"/>
        <v>-0.4045084971874684</v>
      </c>
    </row>
    <row r="81" spans="9:33" ht="18" customHeight="1">
      <c r="I81" s="14"/>
      <c r="J81" s="6"/>
      <c r="K81" s="6"/>
      <c r="L81" s="10"/>
      <c r="M81" s="10"/>
      <c r="N81" s="10"/>
      <c r="Z81" s="27">
        <f t="shared" si="7"/>
        <v>12.095131716320685</v>
      </c>
      <c r="AA81" s="27">
        <f t="shared" si="8"/>
        <v>10.524335389525788</v>
      </c>
      <c r="AB81" s="27">
        <f t="shared" si="9"/>
        <v>12.095131716320685</v>
      </c>
      <c r="AC81" s="30">
        <f t="shared" si="10"/>
        <v>13.665928043115581</v>
      </c>
      <c r="AD81" s="32"/>
      <c r="AE81" s="31">
        <f t="shared" si="13"/>
        <v>7.699999999999989</v>
      </c>
      <c r="AF81" s="28">
        <f t="shared" si="11"/>
        <v>-0.22699524986978192</v>
      </c>
      <c r="AG81" s="28">
        <f t="shared" si="12"/>
        <v>-0.4455032620941796</v>
      </c>
    </row>
    <row r="82" spans="9:33" ht="18" customHeight="1">
      <c r="I82" s="14"/>
      <c r="J82" s="6"/>
      <c r="K82" s="6"/>
      <c r="L82" s="10"/>
      <c r="M82" s="10"/>
      <c r="N82" s="10"/>
      <c r="Z82" s="27">
        <f t="shared" si="7"/>
        <v>12.252211349000175</v>
      </c>
      <c r="AA82" s="27">
        <f t="shared" si="8"/>
        <v>10.681415022205279</v>
      </c>
      <c r="AB82" s="27">
        <f t="shared" si="9"/>
        <v>12.252211349000175</v>
      </c>
      <c r="AC82" s="30">
        <f t="shared" si="10"/>
        <v>13.823007675795072</v>
      </c>
      <c r="AD82" s="32"/>
      <c r="AE82" s="31">
        <f t="shared" si="13"/>
        <v>7.799999999999988</v>
      </c>
      <c r="AF82" s="28">
        <f t="shared" si="11"/>
        <v>-0.15450849718748239</v>
      </c>
      <c r="AG82" s="28">
        <f t="shared" si="12"/>
        <v>-0.475528258147574</v>
      </c>
    </row>
    <row r="83" spans="9:33" ht="18" customHeight="1">
      <c r="I83" s="14"/>
      <c r="J83" s="6"/>
      <c r="K83" s="6"/>
      <c r="L83" s="10"/>
      <c r="M83" s="10"/>
      <c r="N83" s="10"/>
      <c r="Z83" s="27">
        <f t="shared" si="7"/>
        <v>12.409290981679664</v>
      </c>
      <c r="AA83" s="27">
        <f t="shared" si="8"/>
        <v>10.838494654884768</v>
      </c>
      <c r="AB83" s="27">
        <f t="shared" si="9"/>
        <v>12.409290981679664</v>
      </c>
      <c r="AC83" s="30">
        <f t="shared" si="10"/>
        <v>13.98008730847456</v>
      </c>
      <c r="AD83" s="32"/>
      <c r="AE83" s="31">
        <f t="shared" si="13"/>
        <v>7.899999999999988</v>
      </c>
      <c r="AF83" s="28">
        <f t="shared" si="11"/>
        <v>-0.07821723252012489</v>
      </c>
      <c r="AG83" s="28">
        <f t="shared" si="12"/>
        <v>-0.4938441702975674</v>
      </c>
    </row>
    <row r="84" spans="9:33" ht="18" customHeight="1">
      <c r="I84" s="14"/>
      <c r="J84" s="6"/>
      <c r="K84" s="6"/>
      <c r="L84" s="10"/>
      <c r="M84" s="10"/>
      <c r="N84" s="10"/>
      <c r="Z84" s="27">
        <f t="shared" si="7"/>
        <v>12.566370614359153</v>
      </c>
      <c r="AA84" s="27">
        <f t="shared" si="8"/>
        <v>10.995574287564256</v>
      </c>
      <c r="AB84" s="27">
        <f t="shared" si="9"/>
        <v>12.566370614359153</v>
      </c>
      <c r="AC84" s="30">
        <f t="shared" si="10"/>
        <v>14.13716694115405</v>
      </c>
      <c r="AD84" s="32"/>
      <c r="AE84" s="31">
        <f t="shared" si="13"/>
        <v>7.999999999999988</v>
      </c>
      <c r="AF84" s="28">
        <f t="shared" si="11"/>
        <v>-1.0014992307683102E-14</v>
      </c>
      <c r="AG84" s="28">
        <f t="shared" si="12"/>
        <v>-0.5</v>
      </c>
    </row>
    <row r="85" spans="9:33" ht="18" customHeight="1">
      <c r="I85" s="14"/>
      <c r="J85" s="6"/>
      <c r="K85" s="6"/>
      <c r="L85" s="10"/>
      <c r="M85" s="10"/>
      <c r="N85" s="10"/>
      <c r="Z85" s="27">
        <f t="shared" si="7"/>
        <v>12.723450247038642</v>
      </c>
      <c r="AA85" s="27">
        <f t="shared" si="8"/>
        <v>11.152653920243745</v>
      </c>
      <c r="AB85" s="27">
        <f t="shared" si="9"/>
        <v>12.723450247038642</v>
      </c>
      <c r="AC85" s="30">
        <f t="shared" si="10"/>
        <v>14.294246573833538</v>
      </c>
      <c r="AD85" s="32"/>
      <c r="AE85" s="31">
        <f t="shared" si="13"/>
        <v>8.099999999999987</v>
      </c>
      <c r="AF85" s="28">
        <f t="shared" si="11"/>
        <v>0.0782172325201051</v>
      </c>
      <c r="AG85" s="28">
        <f t="shared" si="12"/>
        <v>-0.4938441702975705</v>
      </c>
    </row>
    <row r="86" spans="9:33" ht="18" customHeight="1">
      <c r="I86" s="14"/>
      <c r="J86" s="6"/>
      <c r="K86" s="6"/>
      <c r="L86" s="10"/>
      <c r="M86" s="10"/>
      <c r="N86" s="10"/>
      <c r="Z86" s="27">
        <f t="shared" si="7"/>
        <v>12.88052987971813</v>
      </c>
      <c r="AA86" s="27">
        <f t="shared" si="8"/>
        <v>11.309733552923234</v>
      </c>
      <c r="AB86" s="27">
        <f t="shared" si="9"/>
        <v>12.88052987971813</v>
      </c>
      <c r="AC86" s="30">
        <f t="shared" si="10"/>
        <v>14.451326206513027</v>
      </c>
      <c r="AD86" s="32"/>
      <c r="AE86" s="31">
        <f t="shared" si="13"/>
        <v>8.199999999999987</v>
      </c>
      <c r="AF86" s="28">
        <f t="shared" si="11"/>
        <v>0.15450849718746335</v>
      </c>
      <c r="AG86" s="28">
        <f t="shared" si="12"/>
        <v>-0.47552825814758015</v>
      </c>
    </row>
    <row r="87" spans="9:33" ht="18" customHeight="1">
      <c r="I87" s="14"/>
      <c r="J87" s="6"/>
      <c r="K87" s="6"/>
      <c r="L87" s="10"/>
      <c r="M87" s="10"/>
      <c r="N87" s="10"/>
      <c r="Z87" s="27">
        <f t="shared" si="7"/>
        <v>13.037609512397621</v>
      </c>
      <c r="AA87" s="27">
        <f t="shared" si="8"/>
        <v>11.466813185602724</v>
      </c>
      <c r="AB87" s="27">
        <f t="shared" si="9"/>
        <v>13.037609512397621</v>
      </c>
      <c r="AC87" s="30">
        <f t="shared" si="10"/>
        <v>14.608405839192518</v>
      </c>
      <c r="AD87" s="32"/>
      <c r="AE87" s="31">
        <f t="shared" si="13"/>
        <v>8.299999999999986</v>
      </c>
      <c r="AF87" s="28">
        <f t="shared" si="11"/>
        <v>0.22699524986976408</v>
      </c>
      <c r="AG87" s="28">
        <f t="shared" si="12"/>
        <v>-0.44550326209418867</v>
      </c>
    </row>
    <row r="88" spans="9:33" ht="18" customHeight="1">
      <c r="I88" s="14"/>
      <c r="J88" s="6"/>
      <c r="K88" s="6"/>
      <c r="L88" s="10"/>
      <c r="M88" s="10"/>
      <c r="N88" s="10"/>
      <c r="Z88" s="27">
        <f t="shared" si="7"/>
        <v>13.19468914507711</v>
      </c>
      <c r="AA88" s="27">
        <f t="shared" si="8"/>
        <v>11.623892818282213</v>
      </c>
      <c r="AB88" s="27">
        <f t="shared" si="9"/>
        <v>13.19468914507711</v>
      </c>
      <c r="AC88" s="30">
        <f t="shared" si="10"/>
        <v>14.765485471872006</v>
      </c>
      <c r="AD88" s="32"/>
      <c r="AE88" s="31">
        <f t="shared" si="13"/>
        <v>8.399999999999986</v>
      </c>
      <c r="AF88" s="28">
        <f t="shared" si="11"/>
        <v>0.29389262614622774</v>
      </c>
      <c r="AG88" s="28">
        <f t="shared" si="12"/>
        <v>-0.4045084971874801</v>
      </c>
    </row>
    <row r="89" spans="9:33" ht="18" customHeight="1">
      <c r="I89" s="14"/>
      <c r="J89" s="6"/>
      <c r="K89" s="6"/>
      <c r="L89" s="10"/>
      <c r="M89" s="10"/>
      <c r="N89" s="10"/>
      <c r="Z89" s="27">
        <f t="shared" si="7"/>
        <v>13.351768777756599</v>
      </c>
      <c r="AA89" s="27">
        <f t="shared" si="8"/>
        <v>11.780972450961702</v>
      </c>
      <c r="AB89" s="27">
        <f t="shared" si="9"/>
        <v>13.351768777756599</v>
      </c>
      <c r="AC89" s="30">
        <f t="shared" si="10"/>
        <v>14.922565104551495</v>
      </c>
      <c r="AD89" s="32"/>
      <c r="AE89" s="31">
        <f t="shared" si="13"/>
        <v>8.499999999999986</v>
      </c>
      <c r="AF89" s="28">
        <f t="shared" si="11"/>
        <v>0.35355339059326574</v>
      </c>
      <c r="AG89" s="28">
        <f t="shared" si="12"/>
        <v>-0.3535533905932818</v>
      </c>
    </row>
    <row r="90" spans="9:33" ht="18" customHeight="1">
      <c r="I90" s="14"/>
      <c r="J90" s="6"/>
      <c r="K90" s="6"/>
      <c r="L90" s="10"/>
      <c r="M90" s="10"/>
      <c r="N90" s="10"/>
      <c r="Z90" s="27">
        <f t="shared" si="7"/>
        <v>13.508848410436087</v>
      </c>
      <c r="AA90" s="27">
        <f t="shared" si="8"/>
        <v>11.93805208364119</v>
      </c>
      <c r="AB90" s="27">
        <f t="shared" si="9"/>
        <v>13.508848410436087</v>
      </c>
      <c r="AC90" s="30">
        <f t="shared" si="10"/>
        <v>15.079644737230984</v>
      </c>
      <c r="AD90" s="32"/>
      <c r="AE90" s="31">
        <f t="shared" si="13"/>
        <v>8.599999999999985</v>
      </c>
      <c r="AF90" s="28">
        <f t="shared" si="11"/>
        <v>0.4045084971874668</v>
      </c>
      <c r="AG90" s="28">
        <f t="shared" si="12"/>
        <v>-0.2938926261462461</v>
      </c>
    </row>
    <row r="91" spans="9:33" ht="18" customHeight="1">
      <c r="I91" s="14"/>
      <c r="J91" s="6"/>
      <c r="K91" s="6"/>
      <c r="L91" s="10"/>
      <c r="M91" s="10"/>
      <c r="N91" s="10"/>
      <c r="Z91" s="27">
        <f t="shared" si="7"/>
        <v>13.665928043115576</v>
      </c>
      <c r="AA91" s="27">
        <f t="shared" si="8"/>
        <v>12.09513171632068</v>
      </c>
      <c r="AB91" s="27">
        <f t="shared" si="9"/>
        <v>13.665928043115576</v>
      </c>
      <c r="AC91" s="30">
        <f t="shared" si="10"/>
        <v>15.236724369910473</v>
      </c>
      <c r="AD91" s="32"/>
      <c r="AE91" s="31">
        <f t="shared" si="13"/>
        <v>8.699999999999985</v>
      </c>
      <c r="AF91" s="28">
        <f t="shared" si="11"/>
        <v>0.44550326209417834</v>
      </c>
      <c r="AG91" s="28">
        <f t="shared" si="12"/>
        <v>-0.22699524986978428</v>
      </c>
    </row>
    <row r="92" spans="9:33" ht="18" customHeight="1">
      <c r="I92" s="14"/>
      <c r="J92" s="6"/>
      <c r="K92" s="6"/>
      <c r="L92" s="10"/>
      <c r="M92" s="10"/>
      <c r="N92" s="10"/>
      <c r="Z92" s="27">
        <f t="shared" si="7"/>
        <v>13.823007675795065</v>
      </c>
      <c r="AA92" s="27">
        <f t="shared" si="8"/>
        <v>12.252211349000168</v>
      </c>
      <c r="AB92" s="27">
        <f t="shared" si="9"/>
        <v>13.823007675795065</v>
      </c>
      <c r="AC92" s="30">
        <f t="shared" si="10"/>
        <v>15.393804002589961</v>
      </c>
      <c r="AD92" s="32"/>
      <c r="AE92" s="31">
        <f t="shared" si="13"/>
        <v>8.799999999999985</v>
      </c>
      <c r="AF92" s="28">
        <f t="shared" si="11"/>
        <v>0.4755282581475729</v>
      </c>
      <c r="AG92" s="28">
        <f t="shared" si="12"/>
        <v>-0.15450849718748577</v>
      </c>
    </row>
    <row r="93" spans="9:33" ht="18" customHeight="1">
      <c r="I93" s="14"/>
      <c r="J93" s="6"/>
      <c r="K93" s="6"/>
      <c r="L93" s="10"/>
      <c r="M93" s="10"/>
      <c r="N93" s="10"/>
      <c r="Z93" s="27">
        <f t="shared" si="7"/>
        <v>13.980087308474555</v>
      </c>
      <c r="AA93" s="27">
        <f t="shared" si="8"/>
        <v>12.409290981679659</v>
      </c>
      <c r="AB93" s="27">
        <f t="shared" si="9"/>
        <v>13.980087308474555</v>
      </c>
      <c r="AC93" s="30">
        <f t="shared" si="10"/>
        <v>15.550883635269452</v>
      </c>
      <c r="AD93" s="32"/>
      <c r="AE93" s="31">
        <f t="shared" si="13"/>
        <v>8.899999999999984</v>
      </c>
      <c r="AF93" s="28">
        <f t="shared" si="11"/>
        <v>0.49384417029756694</v>
      </c>
      <c r="AG93" s="28">
        <f t="shared" si="12"/>
        <v>-0.07821723252012752</v>
      </c>
    </row>
    <row r="94" spans="9:33" ht="18" customHeight="1">
      <c r="I94" s="14"/>
      <c r="J94" s="6"/>
      <c r="K94" s="6"/>
      <c r="L94" s="10"/>
      <c r="M94" s="10"/>
      <c r="N94" s="10"/>
      <c r="Z94" s="27">
        <f t="shared" si="7"/>
        <v>14.137166941154044</v>
      </c>
      <c r="AA94" s="27">
        <f t="shared" si="8"/>
        <v>12.566370614359148</v>
      </c>
      <c r="AB94" s="27">
        <f t="shared" si="9"/>
        <v>14.137166941154044</v>
      </c>
      <c r="AC94" s="30">
        <f t="shared" si="10"/>
        <v>15.70796326794894</v>
      </c>
      <c r="AD94" s="32"/>
      <c r="AE94" s="31">
        <f t="shared" si="13"/>
        <v>8.999999999999984</v>
      </c>
      <c r="AF94" s="28">
        <f t="shared" si="11"/>
        <v>0.5</v>
      </c>
      <c r="AG94" s="28">
        <f t="shared" si="12"/>
        <v>-1.2679527566783477E-14</v>
      </c>
    </row>
    <row r="95" spans="9:33" ht="18" customHeight="1">
      <c r="I95" s="14"/>
      <c r="J95" s="6"/>
      <c r="K95" s="6"/>
      <c r="L95" s="10"/>
      <c r="M95" s="10"/>
      <c r="N95" s="10"/>
      <c r="Z95" s="27">
        <f t="shared" si="7"/>
        <v>14.294246573833533</v>
      </c>
      <c r="AA95" s="27">
        <f t="shared" si="8"/>
        <v>12.723450247038636</v>
      </c>
      <c r="AB95" s="27">
        <f t="shared" si="9"/>
        <v>14.294246573833533</v>
      </c>
      <c r="AC95" s="30">
        <f t="shared" si="10"/>
        <v>15.86504290062843</v>
      </c>
      <c r="AD95" s="32"/>
      <c r="AE95" s="31">
        <f t="shared" si="13"/>
        <v>9.099999999999984</v>
      </c>
      <c r="AF95" s="28">
        <f t="shared" si="11"/>
        <v>0.49384417029757094</v>
      </c>
      <c r="AG95" s="28">
        <f t="shared" si="12"/>
        <v>0.07821723252010247</v>
      </c>
    </row>
    <row r="96" spans="9:33" ht="18" customHeight="1">
      <c r="I96" s="14"/>
      <c r="J96" s="6"/>
      <c r="K96" s="6"/>
      <c r="L96" s="10"/>
      <c r="M96" s="10"/>
      <c r="N96" s="10"/>
      <c r="Z96" s="27">
        <f t="shared" si="7"/>
        <v>14.451326206513022</v>
      </c>
      <c r="AA96" s="27">
        <f t="shared" si="8"/>
        <v>12.880529879718125</v>
      </c>
      <c r="AB96" s="27">
        <f t="shared" si="9"/>
        <v>14.451326206513022</v>
      </c>
      <c r="AC96" s="30">
        <f t="shared" si="10"/>
        <v>16.02212253330792</v>
      </c>
      <c r="AD96" s="32"/>
      <c r="AE96" s="31">
        <f t="shared" si="13"/>
        <v>9.199999999999983</v>
      </c>
      <c r="AF96" s="28">
        <f t="shared" si="11"/>
        <v>0.475528258147581</v>
      </c>
      <c r="AG96" s="28">
        <f t="shared" si="12"/>
        <v>0.1545084971874608</v>
      </c>
    </row>
    <row r="97" spans="9:33" ht="18" customHeight="1">
      <c r="I97" s="14"/>
      <c r="J97" s="6"/>
      <c r="K97" s="6"/>
      <c r="L97" s="10"/>
      <c r="M97" s="10"/>
      <c r="N97" s="10"/>
      <c r="Z97" s="27">
        <f t="shared" si="7"/>
        <v>14.60840583919251</v>
      </c>
      <c r="AA97" s="27">
        <f t="shared" si="8"/>
        <v>13.037609512397614</v>
      </c>
      <c r="AB97" s="27">
        <f t="shared" si="9"/>
        <v>14.60840583919251</v>
      </c>
      <c r="AC97" s="30">
        <f t="shared" si="10"/>
        <v>16.179202165987405</v>
      </c>
      <c r="AD97" s="32"/>
      <c r="AE97" s="31">
        <f t="shared" si="13"/>
        <v>9.299999999999983</v>
      </c>
      <c r="AF97" s="28">
        <f t="shared" si="11"/>
        <v>0.44550326209419033</v>
      </c>
      <c r="AG97" s="28">
        <f t="shared" si="12"/>
        <v>0.2269952498697609</v>
      </c>
    </row>
    <row r="98" spans="9:33" ht="18" customHeight="1">
      <c r="I98" s="14"/>
      <c r="J98" s="6"/>
      <c r="K98" s="6"/>
      <c r="L98" s="10"/>
      <c r="M98" s="10"/>
      <c r="N98" s="10"/>
      <c r="Z98" s="27">
        <f t="shared" si="7"/>
        <v>14.765485471872001</v>
      </c>
      <c r="AA98" s="27">
        <f t="shared" si="8"/>
        <v>13.194689145077104</v>
      </c>
      <c r="AB98" s="27">
        <f t="shared" si="9"/>
        <v>14.765485471872001</v>
      </c>
      <c r="AC98" s="30">
        <f t="shared" si="10"/>
        <v>16.336281798666896</v>
      </c>
      <c r="AD98" s="32"/>
      <c r="AE98" s="31">
        <f t="shared" si="13"/>
        <v>9.399999999999983</v>
      </c>
      <c r="AF98" s="28">
        <f t="shared" si="11"/>
        <v>0.4045084971874817</v>
      </c>
      <c r="AG98" s="28">
        <f t="shared" si="12"/>
        <v>0.2938926261462256</v>
      </c>
    </row>
    <row r="99" spans="9:33" ht="18" customHeight="1">
      <c r="I99" s="14"/>
      <c r="J99" s="6"/>
      <c r="K99" s="6"/>
      <c r="L99" s="10"/>
      <c r="M99" s="10"/>
      <c r="N99" s="10"/>
      <c r="Z99" s="27">
        <f t="shared" si="7"/>
        <v>14.92256510455149</v>
      </c>
      <c r="AA99" s="27">
        <f t="shared" si="8"/>
        <v>13.351768777756593</v>
      </c>
      <c r="AB99" s="27">
        <f t="shared" si="9"/>
        <v>14.92256510455149</v>
      </c>
      <c r="AC99" s="30">
        <f t="shared" si="10"/>
        <v>16.493361431346386</v>
      </c>
      <c r="AD99" s="32"/>
      <c r="AE99" s="31">
        <f t="shared" si="13"/>
        <v>9.499999999999982</v>
      </c>
      <c r="AF99" s="28">
        <f t="shared" si="11"/>
        <v>0.3535533905932837</v>
      </c>
      <c r="AG99" s="28">
        <f t="shared" si="12"/>
        <v>0.35355339059326385</v>
      </c>
    </row>
    <row r="100" spans="9:33" ht="18" customHeight="1">
      <c r="I100" s="14"/>
      <c r="J100" s="6"/>
      <c r="K100" s="6"/>
      <c r="L100" s="10"/>
      <c r="M100" s="10"/>
      <c r="N100" s="10"/>
      <c r="Z100" s="27">
        <f t="shared" si="7"/>
        <v>15.079644737230979</v>
      </c>
      <c r="AA100" s="27">
        <f t="shared" si="8"/>
        <v>13.508848410436082</v>
      </c>
      <c r="AB100" s="27">
        <f t="shared" si="9"/>
        <v>15.079644737230979</v>
      </c>
      <c r="AC100" s="30">
        <f t="shared" si="10"/>
        <v>16.650441064025877</v>
      </c>
      <c r="AD100" s="32"/>
      <c r="AE100" s="31">
        <f t="shared" si="13"/>
        <v>9.599999999999982</v>
      </c>
      <c r="AF100" s="28">
        <f t="shared" si="11"/>
        <v>0.2938926261462483</v>
      </c>
      <c r="AG100" s="28">
        <f t="shared" si="12"/>
        <v>0.4045084971874652</v>
      </c>
    </row>
    <row r="101" spans="9:33" ht="18" customHeight="1">
      <c r="I101" s="14"/>
      <c r="J101" s="6"/>
      <c r="K101" s="6"/>
      <c r="L101" s="10"/>
      <c r="M101" s="10"/>
      <c r="N101" s="10"/>
      <c r="Z101" s="27">
        <f t="shared" si="7"/>
        <v>15.236724369910467</v>
      </c>
      <c r="AA101" s="27">
        <f t="shared" si="8"/>
        <v>13.66592804311557</v>
      </c>
      <c r="AB101" s="27">
        <f t="shared" si="9"/>
        <v>15.236724369910467</v>
      </c>
      <c r="AC101" s="30">
        <f t="shared" si="10"/>
        <v>16.807520696705364</v>
      </c>
      <c r="AD101" s="32"/>
      <c r="AE101" s="31">
        <f t="shared" si="13"/>
        <v>9.699999999999982</v>
      </c>
      <c r="AF101" s="28">
        <f t="shared" si="11"/>
        <v>0.22699524986978672</v>
      </c>
      <c r="AG101" s="28">
        <f t="shared" si="12"/>
        <v>0.4455032620941772</v>
      </c>
    </row>
    <row r="102" spans="9:33" ht="18" customHeight="1">
      <c r="I102" s="14"/>
      <c r="J102" s="6"/>
      <c r="K102" s="6"/>
      <c r="L102" s="10"/>
      <c r="M102" s="10"/>
      <c r="N102" s="10"/>
      <c r="Z102" s="27">
        <f t="shared" si="7"/>
        <v>15.393804002589956</v>
      </c>
      <c r="AA102" s="27">
        <f t="shared" si="8"/>
        <v>13.82300767579506</v>
      </c>
      <c r="AB102" s="27">
        <f t="shared" si="9"/>
        <v>15.393804002589956</v>
      </c>
      <c r="AC102" s="30">
        <f t="shared" si="10"/>
        <v>16.96460032938485</v>
      </c>
      <c r="AD102" s="32"/>
      <c r="AE102" s="31">
        <f t="shared" si="13"/>
        <v>9.799999999999981</v>
      </c>
      <c r="AF102" s="28">
        <f t="shared" si="11"/>
        <v>0.15450849718748835</v>
      </c>
      <c r="AG102" s="28">
        <f t="shared" si="12"/>
        <v>0.47552825814757205</v>
      </c>
    </row>
    <row r="103" spans="9:33" ht="18" customHeight="1">
      <c r="I103" s="14"/>
      <c r="J103" s="6"/>
      <c r="K103" s="6"/>
      <c r="L103" s="10"/>
      <c r="M103" s="10"/>
      <c r="N103" s="10"/>
      <c r="Z103" s="27">
        <f t="shared" si="7"/>
        <v>15.550883635269447</v>
      </c>
      <c r="AA103" s="27">
        <f t="shared" si="8"/>
        <v>13.98008730847455</v>
      </c>
      <c r="AB103" s="27">
        <f t="shared" si="9"/>
        <v>15.550883635269447</v>
      </c>
      <c r="AC103" s="30">
        <f t="shared" si="10"/>
        <v>17.12167996206434</v>
      </c>
      <c r="AD103" s="32"/>
      <c r="AE103" s="31">
        <f t="shared" si="13"/>
        <v>9.89999999999998</v>
      </c>
      <c r="AF103" s="28">
        <f t="shared" si="11"/>
        <v>0.07821723252013021</v>
      </c>
      <c r="AG103" s="28">
        <f t="shared" si="12"/>
        <v>0.49384417029756655</v>
      </c>
    </row>
    <row r="104" spans="9:33" ht="18" customHeight="1">
      <c r="I104" s="14"/>
      <c r="J104" s="6"/>
      <c r="K104" s="6"/>
      <c r="L104" s="10"/>
      <c r="M104" s="10"/>
      <c r="N104" s="10"/>
      <c r="Z104" s="27">
        <f t="shared" si="7"/>
        <v>15.707963267948935</v>
      </c>
      <c r="AA104" s="27">
        <f t="shared" si="8"/>
        <v>14.137166941154039</v>
      </c>
      <c r="AB104" s="27">
        <f t="shared" si="9"/>
        <v>15.707963267948935</v>
      </c>
      <c r="AC104" s="30">
        <f t="shared" si="10"/>
        <v>17.278759594743832</v>
      </c>
      <c r="AD104" s="32"/>
      <c r="AE104" s="31">
        <f t="shared" si="13"/>
        <v>9.99999999999998</v>
      </c>
      <c r="AF104" s="28">
        <f t="shared" si="11"/>
        <v>1.5405320248629284E-14</v>
      </c>
      <c r="AG104" s="28">
        <f t="shared" si="12"/>
        <v>0.5</v>
      </c>
    </row>
    <row r="105" spans="9:33" ht="18" customHeight="1">
      <c r="I105" s="14"/>
      <c r="J105" s="6"/>
      <c r="K105" s="6"/>
      <c r="L105" s="10"/>
      <c r="M105" s="10"/>
      <c r="N105" s="10"/>
      <c r="Z105" s="27">
        <f t="shared" si="7"/>
        <v>15.865042900628424</v>
      </c>
      <c r="AA105" s="27">
        <f t="shared" si="8"/>
        <v>14.294246573833528</v>
      </c>
      <c r="AB105" s="27">
        <f t="shared" si="9"/>
        <v>15.865042900628424</v>
      </c>
      <c r="AC105" s="30">
        <f t="shared" si="10"/>
        <v>17.435839227423322</v>
      </c>
      <c r="AD105" s="32"/>
      <c r="AE105" s="31">
        <f t="shared" si="13"/>
        <v>10.09999999999998</v>
      </c>
      <c r="AF105" s="28">
        <f t="shared" si="11"/>
        <v>-0.07821723252009978</v>
      </c>
      <c r="AG105" s="28">
        <f t="shared" si="12"/>
        <v>0.4938441702975713</v>
      </c>
    </row>
    <row r="106" spans="9:33" ht="18" customHeight="1">
      <c r="I106" s="14"/>
      <c r="J106" s="6"/>
      <c r="K106" s="6"/>
      <c r="L106" s="10"/>
      <c r="M106" s="10"/>
      <c r="N106" s="10"/>
      <c r="Z106" s="27">
        <f t="shared" si="7"/>
        <v>16.022122533307915</v>
      </c>
      <c r="AA106" s="27">
        <f t="shared" si="8"/>
        <v>14.451326206513018</v>
      </c>
      <c r="AB106" s="27">
        <f t="shared" si="9"/>
        <v>16.022122533307915</v>
      </c>
      <c r="AC106" s="30">
        <f t="shared" si="10"/>
        <v>17.592918860102813</v>
      </c>
      <c r="AD106" s="32"/>
      <c r="AE106" s="31">
        <f t="shared" si="13"/>
        <v>10.19999999999998</v>
      </c>
      <c r="AF106" s="28">
        <f t="shared" si="11"/>
        <v>-0.15450849718745904</v>
      </c>
      <c r="AG106" s="28">
        <f t="shared" si="12"/>
        <v>0.47552825814758154</v>
      </c>
    </row>
    <row r="107" spans="9:33" ht="18" customHeight="1">
      <c r="I107" s="14"/>
      <c r="J107" s="6"/>
      <c r="K107" s="6"/>
      <c r="L107" s="10"/>
      <c r="M107" s="10"/>
      <c r="N107" s="10"/>
      <c r="Z107" s="27">
        <f t="shared" si="7"/>
        <v>16.1792021659874</v>
      </c>
      <c r="AA107" s="27">
        <f t="shared" si="8"/>
        <v>14.608405839192505</v>
      </c>
      <c r="AB107" s="27">
        <f t="shared" si="9"/>
        <v>16.1792021659874</v>
      </c>
      <c r="AC107" s="30">
        <f t="shared" si="10"/>
        <v>17.749998492782296</v>
      </c>
      <c r="AD107" s="32"/>
      <c r="AE107" s="31">
        <f t="shared" si="13"/>
        <v>10.29999999999998</v>
      </c>
      <c r="AF107" s="28">
        <f t="shared" si="11"/>
        <v>-0.22699524986975847</v>
      </c>
      <c r="AG107" s="28">
        <f t="shared" si="12"/>
        <v>0.4455032620941915</v>
      </c>
    </row>
    <row r="108" spans="9:33" ht="18" customHeight="1">
      <c r="I108" s="14"/>
      <c r="J108" s="6"/>
      <c r="K108" s="6"/>
      <c r="L108" s="10"/>
      <c r="M108" s="10"/>
      <c r="N108" s="10"/>
      <c r="Z108" s="27">
        <f t="shared" si="7"/>
        <v>16.336281798666892</v>
      </c>
      <c r="AA108" s="27">
        <f t="shared" si="8"/>
        <v>14.765485471871996</v>
      </c>
      <c r="AB108" s="27">
        <f t="shared" si="9"/>
        <v>16.336281798666892</v>
      </c>
      <c r="AC108" s="30">
        <f t="shared" si="10"/>
        <v>17.907078125461787</v>
      </c>
      <c r="AD108" s="32"/>
      <c r="AE108" s="31">
        <f t="shared" si="13"/>
        <v>10.399999999999979</v>
      </c>
      <c r="AF108" s="28">
        <f t="shared" si="11"/>
        <v>-0.29389262614622336</v>
      </c>
      <c r="AG108" s="28">
        <f t="shared" si="12"/>
        <v>0.4045084971874833</v>
      </c>
    </row>
    <row r="109" spans="9:33" ht="18" customHeight="1">
      <c r="I109" s="14"/>
      <c r="J109" s="6"/>
      <c r="K109" s="6"/>
      <c r="L109" s="10"/>
      <c r="M109" s="10"/>
      <c r="N109" s="10"/>
      <c r="Z109" s="27">
        <f t="shared" si="7"/>
        <v>16.49336143134638</v>
      </c>
      <c r="AA109" s="27">
        <f t="shared" si="8"/>
        <v>14.922565104551483</v>
      </c>
      <c r="AB109" s="27">
        <f t="shared" si="9"/>
        <v>16.49336143134638</v>
      </c>
      <c r="AC109" s="30">
        <f t="shared" si="10"/>
        <v>18.064157758141278</v>
      </c>
      <c r="AD109" s="32"/>
      <c r="AE109" s="31">
        <f t="shared" si="13"/>
        <v>10.499999999999979</v>
      </c>
      <c r="AF109" s="28">
        <f t="shared" si="11"/>
        <v>-0.3535533905932613</v>
      </c>
      <c r="AG109" s="28">
        <f t="shared" si="12"/>
        <v>0.3535533905932862</v>
      </c>
    </row>
    <row r="110" spans="9:33" ht="18" customHeight="1">
      <c r="I110" s="14"/>
      <c r="J110" s="6"/>
      <c r="K110" s="6"/>
      <c r="L110" s="10"/>
      <c r="M110" s="10"/>
      <c r="N110" s="10"/>
      <c r="Z110" s="27">
        <f t="shared" si="7"/>
        <v>16.65044106402587</v>
      </c>
      <c r="AA110" s="27">
        <f t="shared" si="8"/>
        <v>15.079644737230973</v>
      </c>
      <c r="AB110" s="27">
        <f t="shared" si="9"/>
        <v>16.65044106402587</v>
      </c>
      <c r="AC110" s="30">
        <f t="shared" si="10"/>
        <v>18.221237390820768</v>
      </c>
      <c r="AD110" s="32"/>
      <c r="AE110" s="31">
        <f t="shared" si="13"/>
        <v>10.599999999999978</v>
      </c>
      <c r="AF110" s="28">
        <f t="shared" si="11"/>
        <v>-0.4045084971874636</v>
      </c>
      <c r="AG110" s="28">
        <f t="shared" si="12"/>
        <v>0.29389262614625045</v>
      </c>
    </row>
    <row r="111" spans="9:33" ht="18" customHeight="1">
      <c r="I111" s="14"/>
      <c r="J111" s="6"/>
      <c r="K111" s="6"/>
      <c r="L111" s="10"/>
      <c r="M111" s="10"/>
      <c r="N111" s="10"/>
      <c r="Z111" s="27">
        <f t="shared" si="7"/>
        <v>16.80752069670536</v>
      </c>
      <c r="AA111" s="27">
        <f t="shared" si="8"/>
        <v>15.236724369910464</v>
      </c>
      <c r="AB111" s="27">
        <f t="shared" si="9"/>
        <v>16.80752069670536</v>
      </c>
      <c r="AC111" s="30">
        <f t="shared" si="10"/>
        <v>18.37831702350026</v>
      </c>
      <c r="AD111" s="32"/>
      <c r="AE111" s="31">
        <f t="shared" si="13"/>
        <v>10.699999999999978</v>
      </c>
      <c r="AF111" s="28">
        <f t="shared" si="11"/>
        <v>-0.44550326209417634</v>
      </c>
      <c r="AG111" s="28">
        <f t="shared" si="12"/>
        <v>0.2269952498697883</v>
      </c>
    </row>
    <row r="112" spans="9:33" ht="18" customHeight="1">
      <c r="I112" s="14"/>
      <c r="J112" s="6"/>
      <c r="K112" s="6"/>
      <c r="L112" s="10"/>
      <c r="M112" s="10"/>
      <c r="N112" s="10"/>
      <c r="Z112" s="27">
        <f t="shared" si="7"/>
        <v>16.964600329384847</v>
      </c>
      <c r="AA112" s="27">
        <f t="shared" si="8"/>
        <v>15.39380400258995</v>
      </c>
      <c r="AB112" s="27">
        <f t="shared" si="9"/>
        <v>16.964600329384847</v>
      </c>
      <c r="AC112" s="30">
        <f t="shared" si="10"/>
        <v>18.535396656179742</v>
      </c>
      <c r="AD112" s="32"/>
      <c r="AE112" s="31">
        <f t="shared" si="13"/>
        <v>10.799999999999978</v>
      </c>
      <c r="AF112" s="28">
        <f t="shared" si="11"/>
        <v>-0.4755282581475712</v>
      </c>
      <c r="AG112" s="28">
        <f t="shared" si="12"/>
        <v>0.15450849718749088</v>
      </c>
    </row>
    <row r="113" spans="9:33" ht="18" customHeight="1">
      <c r="I113" s="14"/>
      <c r="J113" s="6"/>
      <c r="K113" s="6"/>
      <c r="L113" s="10"/>
      <c r="M113" s="10"/>
      <c r="N113" s="10"/>
      <c r="Z113" s="27">
        <f t="shared" si="7"/>
        <v>17.121679962064338</v>
      </c>
      <c r="AA113" s="27">
        <f t="shared" si="8"/>
        <v>15.550883635269441</v>
      </c>
      <c r="AB113" s="27">
        <f t="shared" si="9"/>
        <v>17.121679962064338</v>
      </c>
      <c r="AC113" s="30">
        <f t="shared" si="10"/>
        <v>18.692476288859233</v>
      </c>
      <c r="AD113" s="32"/>
      <c r="AE113" s="31">
        <f t="shared" si="13"/>
        <v>10.899999999999977</v>
      </c>
      <c r="AF113" s="28">
        <f t="shared" si="11"/>
        <v>-0.4938441702975661</v>
      </c>
      <c r="AG113" s="28">
        <f t="shared" si="12"/>
        <v>0.07821723252013284</v>
      </c>
    </row>
    <row r="114" spans="9:33" ht="18" customHeight="1">
      <c r="I114" s="14"/>
      <c r="J114" s="6"/>
      <c r="K114" s="6"/>
      <c r="L114" s="10"/>
      <c r="M114" s="10"/>
      <c r="N114" s="10"/>
      <c r="Z114" s="27">
        <f t="shared" si="7"/>
        <v>17.278759594743825</v>
      </c>
      <c r="AA114" s="27">
        <f t="shared" si="8"/>
        <v>15.707963267948928</v>
      </c>
      <c r="AB114" s="27">
        <f t="shared" si="9"/>
        <v>17.278759594743825</v>
      </c>
      <c r="AC114" s="30">
        <f t="shared" si="10"/>
        <v>18.849555921538723</v>
      </c>
      <c r="AD114" s="32"/>
      <c r="AE114" s="31">
        <f t="shared" si="13"/>
        <v>10.999999999999977</v>
      </c>
      <c r="AF114" s="28">
        <f t="shared" si="11"/>
        <v>-0.5</v>
      </c>
      <c r="AG114" s="28">
        <f t="shared" si="12"/>
        <v>1.8958033927429785E-14</v>
      </c>
    </row>
    <row r="115" spans="9:33" ht="18" customHeight="1">
      <c r="I115" s="14"/>
      <c r="J115" s="6"/>
      <c r="K115" s="6"/>
      <c r="L115" s="10"/>
      <c r="M115" s="10"/>
      <c r="N115" s="10"/>
      <c r="Z115" s="27">
        <f t="shared" si="7"/>
        <v>17.435839227423315</v>
      </c>
      <c r="AA115" s="27">
        <f t="shared" si="8"/>
        <v>15.865042900628419</v>
      </c>
      <c r="AB115" s="27">
        <f t="shared" si="9"/>
        <v>17.435839227423315</v>
      </c>
      <c r="AC115" s="30">
        <f t="shared" si="10"/>
        <v>19.006635554218214</v>
      </c>
      <c r="AD115" s="32"/>
      <c r="AE115" s="31">
        <f t="shared" si="13"/>
        <v>11.099999999999977</v>
      </c>
      <c r="AF115" s="28">
        <f t="shared" si="11"/>
        <v>-0.49384417029757177</v>
      </c>
      <c r="AG115" s="28">
        <f t="shared" si="12"/>
        <v>-0.07821723252009714</v>
      </c>
    </row>
    <row r="116" spans="9:33" ht="18" customHeight="1">
      <c r="I116" s="14"/>
      <c r="J116" s="6"/>
      <c r="K116" s="6"/>
      <c r="L116" s="10"/>
      <c r="M116" s="10"/>
      <c r="N116" s="10"/>
      <c r="Z116" s="27">
        <f t="shared" si="7"/>
        <v>17.592918860102802</v>
      </c>
      <c r="AA116" s="27">
        <f t="shared" si="8"/>
        <v>16.022122533307908</v>
      </c>
      <c r="AB116" s="27">
        <f t="shared" si="9"/>
        <v>17.592918860102802</v>
      </c>
      <c r="AC116" s="30">
        <f t="shared" si="10"/>
        <v>19.163715186897697</v>
      </c>
      <c r="AD116" s="32"/>
      <c r="AE116" s="31">
        <f t="shared" si="13"/>
        <v>11.199999999999976</v>
      </c>
      <c r="AF116" s="28">
        <f t="shared" si="11"/>
        <v>-0.4755282581475829</v>
      </c>
      <c r="AG116" s="28">
        <f t="shared" si="12"/>
        <v>-0.15450849718745568</v>
      </c>
    </row>
    <row r="117" spans="9:33" ht="18" customHeight="1">
      <c r="I117" s="14"/>
      <c r="J117" s="6"/>
      <c r="K117" s="6"/>
      <c r="L117" s="10"/>
      <c r="M117" s="10"/>
      <c r="N117" s="10"/>
      <c r="Z117" s="27">
        <f t="shared" si="7"/>
        <v>17.749998492782293</v>
      </c>
      <c r="AA117" s="27">
        <f t="shared" si="8"/>
        <v>16.179202165987398</v>
      </c>
      <c r="AB117" s="27">
        <f t="shared" si="9"/>
        <v>17.749998492782293</v>
      </c>
      <c r="AC117" s="30">
        <f t="shared" si="10"/>
        <v>19.320794819577188</v>
      </c>
      <c r="AD117" s="32"/>
      <c r="AE117" s="31">
        <f t="shared" si="13"/>
        <v>11.299999999999976</v>
      </c>
      <c r="AF117" s="28">
        <f t="shared" si="11"/>
        <v>-0.4455032620941928</v>
      </c>
      <c r="AG117" s="28">
        <f t="shared" si="12"/>
        <v>-0.2269952498697569</v>
      </c>
    </row>
    <row r="118" spans="9:33" ht="18" customHeight="1">
      <c r="I118" s="14"/>
      <c r="J118" s="6"/>
      <c r="K118" s="6"/>
      <c r="L118" s="10"/>
      <c r="M118" s="10"/>
      <c r="N118" s="10"/>
      <c r="Z118" s="27">
        <f t="shared" si="7"/>
        <v>17.907078125461783</v>
      </c>
      <c r="AA118" s="27">
        <f t="shared" si="8"/>
        <v>16.33628179866689</v>
      </c>
      <c r="AB118" s="27">
        <f t="shared" si="9"/>
        <v>17.907078125461783</v>
      </c>
      <c r="AC118" s="30">
        <f t="shared" si="10"/>
        <v>19.47787445225668</v>
      </c>
      <c r="AD118" s="32"/>
      <c r="AE118" s="31">
        <f t="shared" si="13"/>
        <v>11.399999999999975</v>
      </c>
      <c r="AF118" s="28">
        <f t="shared" si="11"/>
        <v>-0.4045084971874849</v>
      </c>
      <c r="AG118" s="28">
        <f t="shared" si="12"/>
        <v>-0.2938926261462219</v>
      </c>
    </row>
    <row r="119" spans="9:33" ht="18" customHeight="1">
      <c r="I119" s="14"/>
      <c r="J119" s="6"/>
      <c r="K119" s="6"/>
      <c r="L119" s="10"/>
      <c r="M119" s="10"/>
      <c r="N119" s="10"/>
      <c r="Z119" s="27">
        <f t="shared" si="7"/>
        <v>18.06415775814127</v>
      </c>
      <c r="AA119" s="27">
        <f t="shared" si="8"/>
        <v>16.493361431346372</v>
      </c>
      <c r="AB119" s="27">
        <f t="shared" si="9"/>
        <v>18.06415775814127</v>
      </c>
      <c r="AC119" s="30">
        <f t="shared" si="10"/>
        <v>19.63495408493617</v>
      </c>
      <c r="AD119" s="32"/>
      <c r="AE119" s="31">
        <f t="shared" si="13"/>
        <v>11.499999999999975</v>
      </c>
      <c r="AF119" s="28">
        <f t="shared" si="11"/>
        <v>-0.35355339059328816</v>
      </c>
      <c r="AG119" s="28">
        <f t="shared" si="12"/>
        <v>-0.3535533905932588</v>
      </c>
    </row>
    <row r="120" spans="9:33" ht="18" customHeight="1">
      <c r="I120" s="14"/>
      <c r="J120" s="6"/>
      <c r="K120" s="6"/>
      <c r="L120" s="10"/>
      <c r="M120" s="10"/>
      <c r="N120" s="10"/>
      <c r="Z120" s="27">
        <f t="shared" si="7"/>
        <v>18.22123739082076</v>
      </c>
      <c r="AA120" s="27">
        <f t="shared" si="8"/>
        <v>16.650441064025863</v>
      </c>
      <c r="AB120" s="27">
        <f t="shared" si="9"/>
        <v>18.22123739082076</v>
      </c>
      <c r="AC120" s="30">
        <f t="shared" si="10"/>
        <v>19.79203371761566</v>
      </c>
      <c r="AD120" s="32"/>
      <c r="AE120" s="31">
        <f t="shared" si="13"/>
        <v>11.599999999999975</v>
      </c>
      <c r="AF120" s="28">
        <f t="shared" si="11"/>
        <v>-0.29389262614625267</v>
      </c>
      <c r="AG120" s="28">
        <f t="shared" si="12"/>
        <v>-0.4045084971874615</v>
      </c>
    </row>
    <row r="121" spans="9:33" ht="18" customHeight="1">
      <c r="I121" s="14"/>
      <c r="J121" s="6"/>
      <c r="K121" s="6"/>
      <c r="L121" s="10"/>
      <c r="M121" s="10"/>
      <c r="N121" s="10"/>
      <c r="Z121" s="27">
        <f t="shared" si="7"/>
        <v>18.378317023500248</v>
      </c>
      <c r="AA121" s="27">
        <f t="shared" si="8"/>
        <v>16.807520696705353</v>
      </c>
      <c r="AB121" s="27">
        <f t="shared" si="9"/>
        <v>18.378317023500248</v>
      </c>
      <c r="AC121" s="30">
        <f t="shared" si="10"/>
        <v>19.949113350295143</v>
      </c>
      <c r="AD121" s="32"/>
      <c r="AE121" s="31">
        <f t="shared" si="13"/>
        <v>11.699999999999974</v>
      </c>
      <c r="AF121" s="28">
        <f t="shared" si="11"/>
        <v>-0.2269952498697923</v>
      </c>
      <c r="AG121" s="28">
        <f t="shared" si="12"/>
        <v>-0.44550326209417473</v>
      </c>
    </row>
    <row r="122" spans="9:33" ht="18" customHeight="1">
      <c r="I122" s="14"/>
      <c r="J122" s="6"/>
      <c r="K122" s="6"/>
      <c r="L122" s="10"/>
      <c r="M122" s="10"/>
      <c r="N122" s="10"/>
      <c r="Z122" s="27">
        <f t="shared" si="7"/>
        <v>18.53539665617974</v>
      </c>
      <c r="AA122" s="27">
        <f t="shared" si="8"/>
        <v>16.964600329384844</v>
      </c>
      <c r="AB122" s="27">
        <f t="shared" si="9"/>
        <v>18.53539665617974</v>
      </c>
      <c r="AC122" s="30">
        <f t="shared" si="10"/>
        <v>20.106192982974633</v>
      </c>
      <c r="AD122" s="32"/>
      <c r="AE122" s="31">
        <f t="shared" si="13"/>
        <v>11.799999999999974</v>
      </c>
      <c r="AF122" s="28">
        <f t="shared" si="11"/>
        <v>-0.1545084971874935</v>
      </c>
      <c r="AG122" s="28">
        <f t="shared" si="12"/>
        <v>-0.47552825814757066</v>
      </c>
    </row>
    <row r="123" spans="9:33" ht="18" customHeight="1">
      <c r="I123" s="14"/>
      <c r="J123" s="6"/>
      <c r="K123" s="6"/>
      <c r="L123" s="10"/>
      <c r="M123" s="10"/>
      <c r="N123" s="10"/>
      <c r="Z123" s="27">
        <f t="shared" si="7"/>
        <v>18.69247628885923</v>
      </c>
      <c r="AA123" s="27">
        <f t="shared" si="8"/>
        <v>17.121679962064334</v>
      </c>
      <c r="AB123" s="27">
        <f t="shared" si="9"/>
        <v>18.69247628885923</v>
      </c>
      <c r="AC123" s="30">
        <f t="shared" si="10"/>
        <v>20.263272615654124</v>
      </c>
      <c r="AD123" s="32"/>
      <c r="AE123" s="31">
        <f t="shared" si="13"/>
        <v>11.899999999999974</v>
      </c>
      <c r="AF123" s="28">
        <f t="shared" si="11"/>
        <v>-0.07821723252013553</v>
      </c>
      <c r="AG123" s="28">
        <f t="shared" si="12"/>
        <v>-0.49384417029756583</v>
      </c>
    </row>
    <row r="124" spans="9:33" ht="18" customHeight="1">
      <c r="I124" s="14"/>
      <c r="J124" s="6"/>
      <c r="K124" s="6"/>
      <c r="L124" s="10"/>
      <c r="M124" s="10"/>
      <c r="N124" s="10"/>
      <c r="Z124" s="27">
        <f t="shared" si="7"/>
        <v>18.849555921538716</v>
      </c>
      <c r="AA124" s="27">
        <f t="shared" si="8"/>
        <v>17.278759594743818</v>
      </c>
      <c r="AB124" s="27">
        <f t="shared" si="9"/>
        <v>18.849555921538716</v>
      </c>
      <c r="AC124" s="30">
        <f t="shared" si="10"/>
        <v>20.420352248333614</v>
      </c>
      <c r="AD124" s="32"/>
      <c r="AE124" s="31">
        <f t="shared" si="13"/>
        <v>11.999999999999973</v>
      </c>
      <c r="AF124" s="28">
        <f t="shared" si="11"/>
        <v>-2.1683826609275592E-14</v>
      </c>
      <c r="AG124" s="28">
        <f t="shared" si="12"/>
        <v>-0.5</v>
      </c>
    </row>
    <row r="125" spans="9:33" ht="18" customHeight="1">
      <c r="I125" s="14"/>
      <c r="J125" s="6"/>
      <c r="K125" s="6"/>
      <c r="L125" s="10"/>
      <c r="M125" s="10"/>
      <c r="N125" s="10"/>
      <c r="Z125" s="27">
        <f t="shared" si="7"/>
        <v>19.006635554218207</v>
      </c>
      <c r="AA125" s="27">
        <f t="shared" si="8"/>
        <v>17.43583922742331</v>
      </c>
      <c r="AB125" s="27">
        <f t="shared" si="9"/>
        <v>19.006635554218207</v>
      </c>
      <c r="AC125" s="30">
        <f t="shared" si="10"/>
        <v>20.577431881013105</v>
      </c>
      <c r="AD125" s="32"/>
      <c r="AE125" s="31">
        <f t="shared" si="13"/>
        <v>12.099999999999973</v>
      </c>
      <c r="AF125" s="28">
        <f t="shared" si="11"/>
        <v>0.07821723252009445</v>
      </c>
      <c r="AG125" s="28">
        <f t="shared" si="12"/>
        <v>-0.4938441702975723</v>
      </c>
    </row>
    <row r="126" spans="9:33" ht="18" customHeight="1">
      <c r="I126" s="14"/>
      <c r="J126" s="6"/>
      <c r="K126" s="6"/>
      <c r="L126" s="10"/>
      <c r="M126" s="10"/>
      <c r="N126" s="10"/>
      <c r="Z126" s="27">
        <f t="shared" si="7"/>
        <v>19.163715186897694</v>
      </c>
      <c r="AA126" s="27">
        <f t="shared" si="8"/>
        <v>17.5929188601028</v>
      </c>
      <c r="AB126" s="27">
        <f t="shared" si="9"/>
        <v>19.163715186897694</v>
      </c>
      <c r="AC126" s="30">
        <f t="shared" si="10"/>
        <v>20.73451151369259</v>
      </c>
      <c r="AD126" s="32"/>
      <c r="AE126" s="31">
        <f t="shared" si="13"/>
        <v>12.199999999999973</v>
      </c>
      <c r="AF126" s="28">
        <f t="shared" si="11"/>
        <v>0.15450849718745224</v>
      </c>
      <c r="AG126" s="28">
        <f t="shared" si="12"/>
        <v>-0.4755282581475835</v>
      </c>
    </row>
    <row r="127" spans="9:33" ht="18" customHeight="1">
      <c r="I127" s="5"/>
      <c r="J127" s="5"/>
      <c r="K127" s="5"/>
      <c r="Z127" s="27">
        <f t="shared" si="7"/>
        <v>19.320794819577184</v>
      </c>
      <c r="AA127" s="27">
        <f t="shared" si="8"/>
        <v>17.74999849278229</v>
      </c>
      <c r="AB127" s="27">
        <f t="shared" si="9"/>
        <v>19.320794819577184</v>
      </c>
      <c r="AC127" s="30">
        <f t="shared" si="10"/>
        <v>20.89159114637208</v>
      </c>
      <c r="AD127" s="32"/>
      <c r="AE127" s="31">
        <f t="shared" si="13"/>
        <v>12.299999999999972</v>
      </c>
      <c r="AF127" s="28">
        <f t="shared" si="11"/>
        <v>0.22699524986975367</v>
      </c>
      <c r="AG127" s="28">
        <f t="shared" si="12"/>
        <v>-0.44550326209419355</v>
      </c>
    </row>
    <row r="128" spans="10:33" ht="18" customHeight="1">
      <c r="J128" s="5"/>
      <c r="K128" s="5"/>
      <c r="Z128" s="27">
        <f t="shared" si="7"/>
        <v>19.477874452256675</v>
      </c>
      <c r="AA128" s="27">
        <f t="shared" si="8"/>
        <v>17.90707812546178</v>
      </c>
      <c r="AB128" s="27">
        <f t="shared" si="9"/>
        <v>19.477874452256675</v>
      </c>
      <c r="AC128" s="30">
        <f t="shared" si="10"/>
        <v>21.04867077905157</v>
      </c>
      <c r="AD128" s="32"/>
      <c r="AE128" s="31">
        <f t="shared" si="13"/>
        <v>12.399999999999972</v>
      </c>
      <c r="AF128" s="28">
        <f t="shared" si="11"/>
        <v>0.293892626146219</v>
      </c>
      <c r="AG128" s="28">
        <f t="shared" si="12"/>
        <v>-0.40450849718748594</v>
      </c>
    </row>
    <row r="129" spans="10:33" ht="18" customHeight="1">
      <c r="J129" s="5"/>
      <c r="K129" s="5"/>
      <c r="Z129" s="27">
        <f t="shared" si="7"/>
        <v>19.63495408493616</v>
      </c>
      <c r="AA129" s="27">
        <f t="shared" si="8"/>
        <v>18.064157758141263</v>
      </c>
      <c r="AB129" s="27">
        <f t="shared" si="9"/>
        <v>19.63495408493616</v>
      </c>
      <c r="AC129" s="30">
        <f t="shared" si="10"/>
        <v>21.20575041173106</v>
      </c>
      <c r="AD129" s="32"/>
      <c r="AE129" s="31">
        <f t="shared" si="13"/>
        <v>12.499999999999972</v>
      </c>
      <c r="AF129" s="28">
        <f t="shared" si="11"/>
        <v>0.35355339059325747</v>
      </c>
      <c r="AG129" s="28">
        <f t="shared" si="12"/>
        <v>-0.35355339059329066</v>
      </c>
    </row>
    <row r="130" spans="10:33" ht="18" customHeight="1">
      <c r="J130" s="5"/>
      <c r="K130" s="5"/>
      <c r="Z130" s="27">
        <f t="shared" si="7"/>
        <v>19.792033717615652</v>
      </c>
      <c r="AA130" s="27">
        <f t="shared" si="8"/>
        <v>18.221237390820754</v>
      </c>
      <c r="AB130" s="27">
        <f t="shared" si="9"/>
        <v>19.792033717615652</v>
      </c>
      <c r="AC130" s="30">
        <f t="shared" si="10"/>
        <v>21.36283004441055</v>
      </c>
      <c r="AD130" s="32"/>
      <c r="AE130" s="31">
        <f t="shared" si="13"/>
        <v>12.599999999999971</v>
      </c>
      <c r="AF130" s="28">
        <f t="shared" si="11"/>
        <v>0.40450849718746046</v>
      </c>
      <c r="AG130" s="28">
        <f t="shared" si="12"/>
        <v>-0.29389262614625555</v>
      </c>
    </row>
    <row r="131" spans="10:33" ht="18" customHeight="1">
      <c r="J131" s="5"/>
      <c r="K131" s="5"/>
      <c r="Z131" s="27">
        <f t="shared" si="7"/>
        <v>19.94911335029514</v>
      </c>
      <c r="AA131" s="27">
        <f t="shared" si="8"/>
        <v>18.378317023500244</v>
      </c>
      <c r="AB131" s="27">
        <f t="shared" si="9"/>
        <v>19.94911335029514</v>
      </c>
      <c r="AC131" s="30">
        <f t="shared" si="10"/>
        <v>21.519909677090034</v>
      </c>
      <c r="AD131" s="32"/>
      <c r="AE131" s="31">
        <f t="shared" si="13"/>
        <v>12.69999999999997</v>
      </c>
      <c r="AF131" s="28">
        <f t="shared" si="11"/>
        <v>0.44550326209417307</v>
      </c>
      <c r="AG131" s="28">
        <f t="shared" si="12"/>
        <v>-0.22699524986979389</v>
      </c>
    </row>
    <row r="132" spans="26:33" ht="18" customHeight="1">
      <c r="Z132" s="27">
        <f t="shared" si="7"/>
        <v>20.10619298297463</v>
      </c>
      <c r="AA132" s="27">
        <f t="shared" si="8"/>
        <v>18.535396656179735</v>
      </c>
      <c r="AB132" s="27">
        <f t="shared" si="9"/>
        <v>20.10619298297463</v>
      </c>
      <c r="AC132" s="30">
        <f t="shared" si="10"/>
        <v>21.676989309769525</v>
      </c>
      <c r="AD132" s="32"/>
      <c r="AE132" s="31">
        <f t="shared" si="13"/>
        <v>12.79999999999997</v>
      </c>
      <c r="AF132" s="28">
        <f t="shared" si="11"/>
        <v>0.47552825814756955</v>
      </c>
      <c r="AG132" s="28">
        <f t="shared" si="12"/>
        <v>-0.15450849718749518</v>
      </c>
    </row>
    <row r="133" spans="26:33" ht="18" customHeight="1">
      <c r="Z133" s="27">
        <f aca="true" t="shared" si="14" ref="Z133:Z196">$J$3*$AE133-$I$3*$C$3</f>
        <v>20.26327261565412</v>
      </c>
      <c r="AA133" s="27">
        <f aca="true" t="shared" si="15" ref="AA133:AA196">$J$3*$AE133-$I$3*($C$3+$C$6/4)</f>
        <v>18.692476288859226</v>
      </c>
      <c r="AB133" s="27">
        <f aca="true" t="shared" si="16" ref="AB133:AB196">$J$3*$AE133+$I$3*$C$3</f>
        <v>20.26327261565412</v>
      </c>
      <c r="AC133" s="30">
        <f aca="true" t="shared" si="17" ref="AC133:AC196">$J$3*$AE133+$I$3*($C$3+$C$6/4)</f>
        <v>21.834068942449015</v>
      </c>
      <c r="AD133" s="32"/>
      <c r="AE133" s="31">
        <f t="shared" si="13"/>
        <v>12.89999999999997</v>
      </c>
      <c r="AF133" s="28">
        <f aca="true" t="shared" si="18" ref="AF133:AF196">IF($F$3="X",$B$6*SIN($Z133+$C$8*PI()/180),IF($H$3="X",$B$6*SIN($AB133+$C$8*PI()/180),""))</f>
        <v>0.4938441702975653</v>
      </c>
      <c r="AG133" s="28">
        <f aca="true" t="shared" si="19" ref="AG133:AG196">IF($F$3="X",$B$6*SIN($AA133+$C$8*PI()/180),IF($H$3="X",$B$6*SIN($AC133+$C$8*PI()/180),""))</f>
        <v>-0.07821723252013729</v>
      </c>
    </row>
    <row r="134" spans="26:33" ht="18" customHeight="1">
      <c r="Z134" s="27">
        <f t="shared" si="14"/>
        <v>20.420352248333607</v>
      </c>
      <c r="AA134" s="27">
        <f t="shared" si="15"/>
        <v>18.84955592153871</v>
      </c>
      <c r="AB134" s="27">
        <f t="shared" si="16"/>
        <v>20.420352248333607</v>
      </c>
      <c r="AC134" s="30">
        <f t="shared" si="17"/>
        <v>21.991148575128506</v>
      </c>
      <c r="AD134" s="32"/>
      <c r="AE134" s="31">
        <f aca="true" t="shared" si="20" ref="AE134:AE197">AE133+0.1</f>
        <v>12.99999999999997</v>
      </c>
      <c r="AF134" s="28">
        <f t="shared" si="18"/>
        <v>0.5</v>
      </c>
      <c r="AG134" s="28">
        <f t="shared" si="19"/>
        <v>-2.5236540288076093E-14</v>
      </c>
    </row>
    <row r="135" spans="26:33" ht="18" customHeight="1">
      <c r="Z135" s="27">
        <f t="shared" si="14"/>
        <v>20.577431881013098</v>
      </c>
      <c r="AA135" s="27">
        <f t="shared" si="15"/>
        <v>19.0066355542182</v>
      </c>
      <c r="AB135" s="27">
        <f t="shared" si="16"/>
        <v>20.577431881013098</v>
      </c>
      <c r="AC135" s="30">
        <f t="shared" si="17"/>
        <v>22.148228207807996</v>
      </c>
      <c r="AD135" s="32"/>
      <c r="AE135" s="31">
        <f t="shared" si="20"/>
        <v>13.09999999999997</v>
      </c>
      <c r="AF135" s="28">
        <f t="shared" si="18"/>
        <v>0.4938441702975726</v>
      </c>
      <c r="AG135" s="28">
        <f t="shared" si="19"/>
        <v>0.07821723252009094</v>
      </c>
    </row>
    <row r="136" spans="26:33" ht="18" customHeight="1">
      <c r="Z136" s="27">
        <f t="shared" si="14"/>
        <v>20.734511513692585</v>
      </c>
      <c r="AA136" s="27">
        <f t="shared" si="15"/>
        <v>19.16371518689769</v>
      </c>
      <c r="AB136" s="27">
        <f t="shared" si="16"/>
        <v>20.734511513692585</v>
      </c>
      <c r="AC136" s="30">
        <f t="shared" si="17"/>
        <v>22.30530784048748</v>
      </c>
      <c r="AD136" s="32"/>
      <c r="AE136" s="31">
        <f t="shared" si="20"/>
        <v>13.199999999999969</v>
      </c>
      <c r="AF136" s="28">
        <f t="shared" si="18"/>
        <v>0.4755282581475846</v>
      </c>
      <c r="AG136" s="28">
        <f t="shared" si="19"/>
        <v>0.15450849718745055</v>
      </c>
    </row>
    <row r="137" spans="26:33" ht="18" customHeight="1">
      <c r="Z137" s="27">
        <f t="shared" si="14"/>
        <v>20.891591146372075</v>
      </c>
      <c r="AA137" s="27">
        <f t="shared" si="15"/>
        <v>19.32079481957718</v>
      </c>
      <c r="AB137" s="27">
        <f t="shared" si="16"/>
        <v>20.891591146372075</v>
      </c>
      <c r="AC137" s="30">
        <f t="shared" si="17"/>
        <v>22.46238747316697</v>
      </c>
      <c r="AD137" s="32"/>
      <c r="AE137" s="31">
        <f t="shared" si="20"/>
        <v>13.299999999999969</v>
      </c>
      <c r="AF137" s="28">
        <f t="shared" si="18"/>
        <v>0.4455032620941952</v>
      </c>
      <c r="AG137" s="28">
        <f t="shared" si="19"/>
        <v>0.22699524986975209</v>
      </c>
    </row>
    <row r="138" spans="26:33" ht="18" customHeight="1">
      <c r="Z138" s="27">
        <f t="shared" si="14"/>
        <v>21.048670779051566</v>
      </c>
      <c r="AA138" s="27">
        <f t="shared" si="15"/>
        <v>19.47787445225667</v>
      </c>
      <c r="AB138" s="27">
        <f t="shared" si="16"/>
        <v>21.048670779051566</v>
      </c>
      <c r="AC138" s="30">
        <f t="shared" si="17"/>
        <v>22.61946710584646</v>
      </c>
      <c r="AD138" s="32"/>
      <c r="AE138" s="31">
        <f t="shared" si="20"/>
        <v>13.399999999999968</v>
      </c>
      <c r="AF138" s="28">
        <f t="shared" si="18"/>
        <v>0.40450849718748805</v>
      </c>
      <c r="AG138" s="28">
        <f t="shared" si="19"/>
        <v>0.2938926261462176</v>
      </c>
    </row>
    <row r="139" spans="26:33" ht="18" customHeight="1">
      <c r="Z139" s="27">
        <f t="shared" si="14"/>
        <v>21.205750411731053</v>
      </c>
      <c r="AA139" s="27">
        <f t="shared" si="15"/>
        <v>19.634954084936155</v>
      </c>
      <c r="AB139" s="27">
        <f t="shared" si="16"/>
        <v>21.205750411731053</v>
      </c>
      <c r="AC139" s="30">
        <f t="shared" si="17"/>
        <v>22.77654673852595</v>
      </c>
      <c r="AD139" s="32"/>
      <c r="AE139" s="31">
        <f t="shared" si="20"/>
        <v>13.499999999999968</v>
      </c>
      <c r="AF139" s="28">
        <f t="shared" si="18"/>
        <v>0.35355339059329194</v>
      </c>
      <c r="AG139" s="28">
        <f t="shared" si="19"/>
        <v>0.35355339059325497</v>
      </c>
    </row>
    <row r="140" spans="26:33" ht="18" customHeight="1">
      <c r="Z140" s="27">
        <f t="shared" si="14"/>
        <v>21.362830044410543</v>
      </c>
      <c r="AA140" s="27">
        <f t="shared" si="15"/>
        <v>19.792033717615645</v>
      </c>
      <c r="AB140" s="27">
        <f t="shared" si="16"/>
        <v>21.362830044410543</v>
      </c>
      <c r="AC140" s="30">
        <f t="shared" si="17"/>
        <v>22.933626371205442</v>
      </c>
      <c r="AD140" s="32"/>
      <c r="AE140" s="31">
        <f t="shared" si="20"/>
        <v>13.599999999999968</v>
      </c>
      <c r="AF140" s="28">
        <f t="shared" si="18"/>
        <v>0.293892626146257</v>
      </c>
      <c r="AG140" s="28">
        <f t="shared" si="19"/>
        <v>0.40450849718745835</v>
      </c>
    </row>
    <row r="141" spans="26:33" ht="18" customHeight="1">
      <c r="Z141" s="27">
        <f t="shared" si="14"/>
        <v>21.51990967709003</v>
      </c>
      <c r="AA141" s="27">
        <f t="shared" si="15"/>
        <v>19.949113350295136</v>
      </c>
      <c r="AB141" s="27">
        <f t="shared" si="16"/>
        <v>21.51990967709003</v>
      </c>
      <c r="AC141" s="30">
        <f t="shared" si="17"/>
        <v>23.090706003884925</v>
      </c>
      <c r="AD141" s="32"/>
      <c r="AE141" s="31">
        <f t="shared" si="20"/>
        <v>13.699999999999967</v>
      </c>
      <c r="AF141" s="28">
        <f t="shared" si="18"/>
        <v>0.2269952498697971</v>
      </c>
      <c r="AG141" s="28">
        <f t="shared" si="19"/>
        <v>0.44550326209417224</v>
      </c>
    </row>
    <row r="142" spans="26:33" ht="18" customHeight="1">
      <c r="Z142" s="27">
        <f t="shared" si="14"/>
        <v>21.67698930976952</v>
      </c>
      <c r="AA142" s="27">
        <f t="shared" si="15"/>
        <v>20.106192982974626</v>
      </c>
      <c r="AB142" s="27">
        <f t="shared" si="16"/>
        <v>21.67698930976952</v>
      </c>
      <c r="AC142" s="30">
        <f t="shared" si="17"/>
        <v>23.247785636564416</v>
      </c>
      <c r="AD142" s="32"/>
      <c r="AE142" s="31">
        <f t="shared" si="20"/>
        <v>13.799999999999967</v>
      </c>
      <c r="AF142" s="28">
        <f t="shared" si="18"/>
        <v>0.15450849718749862</v>
      </c>
      <c r="AG142" s="28">
        <f t="shared" si="19"/>
        <v>0.475528258147569</v>
      </c>
    </row>
    <row r="143" spans="26:33" ht="18" customHeight="1">
      <c r="Z143" s="27">
        <f t="shared" si="14"/>
        <v>21.834068942449008</v>
      </c>
      <c r="AA143" s="27">
        <f t="shared" si="15"/>
        <v>20.26327261565411</v>
      </c>
      <c r="AB143" s="27">
        <f t="shared" si="16"/>
        <v>21.834068942449008</v>
      </c>
      <c r="AC143" s="30">
        <f t="shared" si="17"/>
        <v>23.404865269243906</v>
      </c>
      <c r="AD143" s="32"/>
      <c r="AE143" s="31">
        <f t="shared" si="20"/>
        <v>13.899999999999967</v>
      </c>
      <c r="AF143" s="28">
        <f t="shared" si="18"/>
        <v>0.07821723252014261</v>
      </c>
      <c r="AG143" s="28">
        <f t="shared" si="19"/>
        <v>0.49384417029756444</v>
      </c>
    </row>
    <row r="144" spans="26:33" ht="18" customHeight="1">
      <c r="Z144" s="27">
        <f t="shared" si="14"/>
        <v>21.9911485751285</v>
      </c>
      <c r="AA144" s="27">
        <f t="shared" si="15"/>
        <v>20.4203522483336</v>
      </c>
      <c r="AB144" s="27">
        <f t="shared" si="16"/>
        <v>21.9911485751285</v>
      </c>
      <c r="AC144" s="30">
        <f t="shared" si="17"/>
        <v>23.561944901923397</v>
      </c>
      <c r="AD144" s="32"/>
      <c r="AE144" s="31">
        <f t="shared" si="20"/>
        <v>13.999999999999966</v>
      </c>
      <c r="AF144" s="28">
        <f t="shared" si="18"/>
        <v>2.7074154550221774E-14</v>
      </c>
      <c r="AG144" s="28">
        <f t="shared" si="19"/>
        <v>0.5</v>
      </c>
    </row>
    <row r="145" spans="26:33" ht="18" customHeight="1">
      <c r="Z145" s="27">
        <f t="shared" si="14"/>
        <v>22.14822820780799</v>
      </c>
      <c r="AA145" s="27">
        <f t="shared" si="15"/>
        <v>20.57743188101309</v>
      </c>
      <c r="AB145" s="27">
        <f t="shared" si="16"/>
        <v>22.14822820780799</v>
      </c>
      <c r="AC145" s="30">
        <f t="shared" si="17"/>
        <v>23.719024534602887</v>
      </c>
      <c r="AD145" s="32"/>
      <c r="AE145" s="31">
        <f t="shared" si="20"/>
        <v>14.099999999999966</v>
      </c>
      <c r="AF145" s="28">
        <f t="shared" si="18"/>
        <v>-0.07821723252008914</v>
      </c>
      <c r="AG145" s="28">
        <f t="shared" si="19"/>
        <v>0.49384417029757316</v>
      </c>
    </row>
    <row r="146" spans="26:33" ht="18" customHeight="1">
      <c r="Z146" s="27">
        <f t="shared" si="14"/>
        <v>22.305307840487476</v>
      </c>
      <c r="AA146" s="27">
        <f t="shared" si="15"/>
        <v>20.73451151369258</v>
      </c>
      <c r="AB146" s="27">
        <f t="shared" si="16"/>
        <v>22.305307840487476</v>
      </c>
      <c r="AC146" s="30">
        <f t="shared" si="17"/>
        <v>23.87610416728237</v>
      </c>
      <c r="AD146" s="32"/>
      <c r="AE146" s="31">
        <f t="shared" si="20"/>
        <v>14.199999999999966</v>
      </c>
      <c r="AF146" s="28">
        <f t="shared" si="18"/>
        <v>-0.1545084971874471</v>
      </c>
      <c r="AG146" s="28">
        <f t="shared" si="19"/>
        <v>0.47552825814758515</v>
      </c>
    </row>
    <row r="147" spans="26:33" ht="18" customHeight="1">
      <c r="Z147" s="27">
        <f t="shared" si="14"/>
        <v>22.462387473166967</v>
      </c>
      <c r="AA147" s="27">
        <f t="shared" si="15"/>
        <v>20.891591146372072</v>
      </c>
      <c r="AB147" s="27">
        <f t="shared" si="16"/>
        <v>22.462387473166967</v>
      </c>
      <c r="AC147" s="30">
        <f t="shared" si="17"/>
        <v>24.03318379996186</v>
      </c>
      <c r="AD147" s="32"/>
      <c r="AE147" s="31">
        <f t="shared" si="20"/>
        <v>14.299999999999965</v>
      </c>
      <c r="AF147" s="28">
        <f t="shared" si="18"/>
        <v>-0.22699524986974887</v>
      </c>
      <c r="AG147" s="28">
        <f t="shared" si="19"/>
        <v>0.445503262094196</v>
      </c>
    </row>
    <row r="148" spans="26:33" ht="18" customHeight="1">
      <c r="Z148" s="27">
        <f t="shared" si="14"/>
        <v>22.619467105846454</v>
      </c>
      <c r="AA148" s="27">
        <f t="shared" si="15"/>
        <v>21.048670779051555</v>
      </c>
      <c r="AB148" s="27">
        <f t="shared" si="16"/>
        <v>22.619467105846454</v>
      </c>
      <c r="AC148" s="30">
        <f t="shared" si="17"/>
        <v>24.190263432641352</v>
      </c>
      <c r="AD148" s="32"/>
      <c r="AE148" s="31">
        <f t="shared" si="20"/>
        <v>14.399999999999965</v>
      </c>
      <c r="AF148" s="28">
        <f t="shared" si="18"/>
        <v>-0.2938926261462132</v>
      </c>
      <c r="AG148" s="28">
        <f t="shared" si="19"/>
        <v>0.40450849718749116</v>
      </c>
    </row>
    <row r="149" spans="26:33" ht="18" customHeight="1">
      <c r="Z149" s="27">
        <f t="shared" si="14"/>
        <v>22.776546738525944</v>
      </c>
      <c r="AA149" s="27">
        <f t="shared" si="15"/>
        <v>21.205750411731046</v>
      </c>
      <c r="AB149" s="27">
        <f t="shared" si="16"/>
        <v>22.776546738525944</v>
      </c>
      <c r="AC149" s="30">
        <f t="shared" si="17"/>
        <v>24.347343065320842</v>
      </c>
      <c r="AD149" s="32"/>
      <c r="AE149" s="31">
        <f t="shared" si="20"/>
        <v>14.499999999999964</v>
      </c>
      <c r="AF149" s="28">
        <f t="shared" si="18"/>
        <v>-0.3535533905932537</v>
      </c>
      <c r="AG149" s="28">
        <f t="shared" si="19"/>
        <v>0.3535533905932945</v>
      </c>
    </row>
    <row r="150" spans="26:33" ht="18" customHeight="1">
      <c r="Z150" s="27">
        <f t="shared" si="14"/>
        <v>22.933626371205435</v>
      </c>
      <c r="AA150" s="27">
        <f t="shared" si="15"/>
        <v>21.362830044410536</v>
      </c>
      <c r="AB150" s="27">
        <f t="shared" si="16"/>
        <v>22.933626371205435</v>
      </c>
      <c r="AC150" s="30">
        <f t="shared" si="17"/>
        <v>24.504422698000333</v>
      </c>
      <c r="AD150" s="32"/>
      <c r="AE150" s="31">
        <f t="shared" si="20"/>
        <v>14.599999999999964</v>
      </c>
      <c r="AF150" s="28">
        <f t="shared" si="18"/>
        <v>-0.40450849718745724</v>
      </c>
      <c r="AG150" s="28">
        <f t="shared" si="19"/>
        <v>0.2938926261462599</v>
      </c>
    </row>
    <row r="151" spans="26:33" ht="18" customHeight="1">
      <c r="Z151" s="27">
        <f t="shared" si="14"/>
        <v>23.09070600388492</v>
      </c>
      <c r="AA151" s="27">
        <f t="shared" si="15"/>
        <v>21.519909677090027</v>
      </c>
      <c r="AB151" s="27">
        <f t="shared" si="16"/>
        <v>23.09070600388492</v>
      </c>
      <c r="AC151" s="30">
        <f t="shared" si="17"/>
        <v>24.661502330679816</v>
      </c>
      <c r="AD151" s="32"/>
      <c r="AE151" s="31">
        <f t="shared" si="20"/>
        <v>14.699999999999964</v>
      </c>
      <c r="AF151" s="28">
        <f t="shared" si="18"/>
        <v>-0.4455032620941706</v>
      </c>
      <c r="AG151" s="28">
        <f t="shared" si="19"/>
        <v>0.2269952498697987</v>
      </c>
    </row>
    <row r="152" spans="26:33" ht="18" customHeight="1">
      <c r="Z152" s="27">
        <f t="shared" si="14"/>
        <v>23.247785636564412</v>
      </c>
      <c r="AA152" s="27">
        <f t="shared" si="15"/>
        <v>21.676989309769517</v>
      </c>
      <c r="AB152" s="27">
        <f t="shared" si="16"/>
        <v>23.247785636564412</v>
      </c>
      <c r="AC152" s="30">
        <f t="shared" si="17"/>
        <v>24.818581963359307</v>
      </c>
      <c r="AD152" s="32"/>
      <c r="AE152" s="31">
        <f t="shared" si="20"/>
        <v>14.799999999999963</v>
      </c>
      <c r="AF152" s="28">
        <f t="shared" si="18"/>
        <v>-0.4755282581475679</v>
      </c>
      <c r="AG152" s="28">
        <f t="shared" si="19"/>
        <v>0.1545084971875003</v>
      </c>
    </row>
    <row r="153" spans="26:33" ht="18" customHeight="1">
      <c r="Z153" s="27">
        <f t="shared" si="14"/>
        <v>23.4048652692439</v>
      </c>
      <c r="AA153" s="27">
        <f t="shared" si="15"/>
        <v>21.834068942449</v>
      </c>
      <c r="AB153" s="27">
        <f t="shared" si="16"/>
        <v>23.4048652692439</v>
      </c>
      <c r="AC153" s="30">
        <f t="shared" si="17"/>
        <v>24.975661596038798</v>
      </c>
      <c r="AD153" s="32"/>
      <c r="AE153" s="31">
        <f t="shared" si="20"/>
        <v>14.899999999999963</v>
      </c>
      <c r="AF153" s="28">
        <f t="shared" si="18"/>
        <v>-0.4938441702975641</v>
      </c>
      <c r="AG153" s="28">
        <f t="shared" si="19"/>
        <v>0.07821723252014612</v>
      </c>
    </row>
    <row r="154" spans="26:33" ht="18" customHeight="1">
      <c r="Z154" s="27">
        <f t="shared" si="14"/>
        <v>23.56194490192339</v>
      </c>
      <c r="AA154" s="27">
        <f t="shared" si="15"/>
        <v>21.99114857512849</v>
      </c>
      <c r="AB154" s="27">
        <f t="shared" si="16"/>
        <v>23.56194490192339</v>
      </c>
      <c r="AC154" s="30">
        <f t="shared" si="17"/>
        <v>25.132741228718288</v>
      </c>
      <c r="AD154" s="32"/>
      <c r="AE154" s="31">
        <f t="shared" si="20"/>
        <v>14.999999999999963</v>
      </c>
      <c r="AF154" s="28">
        <f t="shared" si="18"/>
        <v>-0.5</v>
      </c>
      <c r="AG154" s="28">
        <f t="shared" si="19"/>
        <v>3.0626868229022275E-14</v>
      </c>
    </row>
    <row r="155" spans="26:33" ht="18" customHeight="1">
      <c r="Z155" s="27">
        <f t="shared" si="14"/>
        <v>23.71902453460288</v>
      </c>
      <c r="AA155" s="27">
        <f t="shared" si="15"/>
        <v>22.148228207807982</v>
      </c>
      <c r="AB155" s="27">
        <f t="shared" si="16"/>
        <v>23.71902453460288</v>
      </c>
      <c r="AC155" s="30">
        <f t="shared" si="17"/>
        <v>25.28982086139778</v>
      </c>
      <c r="AD155" s="32"/>
      <c r="AE155" s="31">
        <f t="shared" si="20"/>
        <v>15.099999999999962</v>
      </c>
      <c r="AF155" s="28">
        <f t="shared" si="18"/>
        <v>-0.49384417029757344</v>
      </c>
      <c r="AG155" s="28">
        <f t="shared" si="19"/>
        <v>-0.07821723252008562</v>
      </c>
    </row>
    <row r="156" spans="26:33" ht="18" customHeight="1">
      <c r="Z156" s="27">
        <f t="shared" si="14"/>
        <v>23.876104167282367</v>
      </c>
      <c r="AA156" s="27">
        <f t="shared" si="15"/>
        <v>22.305307840487473</v>
      </c>
      <c r="AB156" s="27">
        <f t="shared" si="16"/>
        <v>23.876104167282367</v>
      </c>
      <c r="AC156" s="30">
        <f t="shared" si="17"/>
        <v>25.446900494077262</v>
      </c>
      <c r="AD156" s="32"/>
      <c r="AE156" s="31">
        <f t="shared" si="20"/>
        <v>15.199999999999962</v>
      </c>
      <c r="AF156" s="28">
        <f t="shared" si="18"/>
        <v>-0.47552825814758626</v>
      </c>
      <c r="AG156" s="28">
        <f t="shared" si="19"/>
        <v>-0.15450849718744541</v>
      </c>
    </row>
    <row r="157" spans="26:33" ht="18" customHeight="1">
      <c r="Z157" s="27">
        <f t="shared" si="14"/>
        <v>24.033183799961858</v>
      </c>
      <c r="AA157" s="27">
        <f t="shared" si="15"/>
        <v>22.462387473166963</v>
      </c>
      <c r="AB157" s="27">
        <f t="shared" si="16"/>
        <v>24.033183799961858</v>
      </c>
      <c r="AC157" s="30">
        <f t="shared" si="17"/>
        <v>25.603980126756753</v>
      </c>
      <c r="AD157" s="32"/>
      <c r="AE157" s="31">
        <f t="shared" si="20"/>
        <v>15.299999999999962</v>
      </c>
      <c r="AF157" s="28">
        <f t="shared" si="18"/>
        <v>-0.44550326209419766</v>
      </c>
      <c r="AG157" s="28">
        <f t="shared" si="19"/>
        <v>-0.22699524986974728</v>
      </c>
    </row>
    <row r="158" spans="26:33" ht="18" customHeight="1">
      <c r="Z158" s="27">
        <f t="shared" si="14"/>
        <v>24.190263432641345</v>
      </c>
      <c r="AA158" s="27">
        <f t="shared" si="15"/>
        <v>22.619467105846446</v>
      </c>
      <c r="AB158" s="27">
        <f t="shared" si="16"/>
        <v>24.190263432641345</v>
      </c>
      <c r="AC158" s="30">
        <f t="shared" si="17"/>
        <v>25.761059759436243</v>
      </c>
      <c r="AD158" s="32"/>
      <c r="AE158" s="31">
        <f t="shared" si="20"/>
        <v>15.399999999999961</v>
      </c>
      <c r="AF158" s="28">
        <f t="shared" si="18"/>
        <v>-0.40450849718749227</v>
      </c>
      <c r="AG158" s="28">
        <f t="shared" si="19"/>
        <v>-0.29389262614621037</v>
      </c>
    </row>
    <row r="159" spans="26:33" ht="18" customHeight="1">
      <c r="Z159" s="27">
        <f t="shared" si="14"/>
        <v>24.347343065320835</v>
      </c>
      <c r="AA159" s="27">
        <f t="shared" si="15"/>
        <v>22.776546738525937</v>
      </c>
      <c r="AB159" s="27">
        <f t="shared" si="16"/>
        <v>24.347343065320835</v>
      </c>
      <c r="AC159" s="30">
        <f t="shared" si="17"/>
        <v>25.918139392115734</v>
      </c>
      <c r="AD159" s="32"/>
      <c r="AE159" s="31">
        <f t="shared" si="20"/>
        <v>15.499999999999961</v>
      </c>
      <c r="AF159" s="28">
        <f t="shared" si="18"/>
        <v>-0.35355339059329577</v>
      </c>
      <c r="AG159" s="28">
        <f t="shared" si="19"/>
        <v>-0.35355339059325114</v>
      </c>
    </row>
    <row r="160" spans="26:33" ht="18" customHeight="1">
      <c r="Z160" s="27">
        <f t="shared" si="14"/>
        <v>24.504422698000326</v>
      </c>
      <c r="AA160" s="27">
        <f t="shared" si="15"/>
        <v>22.933626371205428</v>
      </c>
      <c r="AB160" s="27">
        <f t="shared" si="16"/>
        <v>24.504422698000326</v>
      </c>
      <c r="AC160" s="30">
        <f t="shared" si="17"/>
        <v>26.075219024795224</v>
      </c>
      <c r="AD160" s="32"/>
      <c r="AE160" s="31">
        <f t="shared" si="20"/>
        <v>15.59999999999996</v>
      </c>
      <c r="AF160" s="28">
        <f t="shared" si="18"/>
        <v>-0.2938926261462614</v>
      </c>
      <c r="AG160" s="28">
        <f t="shared" si="19"/>
        <v>-0.4045084971874552</v>
      </c>
    </row>
    <row r="161" spans="26:33" ht="18" customHeight="1">
      <c r="Z161" s="27">
        <f t="shared" si="14"/>
        <v>24.661502330679813</v>
      </c>
      <c r="AA161" s="27">
        <f t="shared" si="15"/>
        <v>23.090706003884918</v>
      </c>
      <c r="AB161" s="27">
        <f t="shared" si="16"/>
        <v>24.661502330679813</v>
      </c>
      <c r="AC161" s="30">
        <f t="shared" si="17"/>
        <v>26.232298657474708</v>
      </c>
      <c r="AD161" s="32"/>
      <c r="AE161" s="31">
        <f t="shared" si="20"/>
        <v>15.69999999999996</v>
      </c>
      <c r="AF161" s="28">
        <f t="shared" si="18"/>
        <v>-0.2269952498698019</v>
      </c>
      <c r="AG161" s="28">
        <f t="shared" si="19"/>
        <v>-0.4455032620941698</v>
      </c>
    </row>
    <row r="162" spans="26:33" ht="18" customHeight="1">
      <c r="Z162" s="27">
        <f t="shared" si="14"/>
        <v>24.818581963359303</v>
      </c>
      <c r="AA162" s="27">
        <f t="shared" si="15"/>
        <v>23.24778563656441</v>
      </c>
      <c r="AB162" s="27">
        <f t="shared" si="16"/>
        <v>24.818581963359303</v>
      </c>
      <c r="AC162" s="30">
        <f t="shared" si="17"/>
        <v>26.3893782901542</v>
      </c>
      <c r="AD162" s="32"/>
      <c r="AE162" s="31">
        <f t="shared" si="20"/>
        <v>15.79999999999996</v>
      </c>
      <c r="AF162" s="28">
        <f t="shared" si="18"/>
        <v>-0.15450849718750373</v>
      </c>
      <c r="AG162" s="28">
        <f t="shared" si="19"/>
        <v>-0.47552825814756733</v>
      </c>
    </row>
    <row r="163" spans="26:33" ht="18" customHeight="1">
      <c r="Z163" s="27">
        <f t="shared" si="14"/>
        <v>24.97566159603879</v>
      </c>
      <c r="AA163" s="27">
        <f t="shared" si="15"/>
        <v>23.404865269243892</v>
      </c>
      <c r="AB163" s="27">
        <f t="shared" si="16"/>
        <v>24.97566159603879</v>
      </c>
      <c r="AC163" s="30">
        <f t="shared" si="17"/>
        <v>26.54645792283369</v>
      </c>
      <c r="AD163" s="32"/>
      <c r="AE163" s="31">
        <f t="shared" si="20"/>
        <v>15.89999999999996</v>
      </c>
      <c r="AF163" s="28">
        <f t="shared" si="18"/>
        <v>-0.07821723252014794</v>
      </c>
      <c r="AG163" s="28">
        <f t="shared" si="19"/>
        <v>-0.49384417029756356</v>
      </c>
    </row>
    <row r="164" spans="26:33" ht="18" customHeight="1">
      <c r="Z164" s="27">
        <f t="shared" si="14"/>
        <v>25.13274122871828</v>
      </c>
      <c r="AA164" s="27">
        <f t="shared" si="15"/>
        <v>23.561944901923383</v>
      </c>
      <c r="AB164" s="27">
        <f t="shared" si="16"/>
        <v>25.13274122871828</v>
      </c>
      <c r="AC164" s="30">
        <f t="shared" si="17"/>
        <v>26.70353755551318</v>
      </c>
      <c r="AD164" s="32"/>
      <c r="AE164" s="31">
        <f t="shared" si="20"/>
        <v>15.99999999999996</v>
      </c>
      <c r="AF164" s="28">
        <f t="shared" si="18"/>
        <v>-3.2464482491167956E-14</v>
      </c>
      <c r="AG164" s="28">
        <f t="shared" si="19"/>
        <v>-0.5</v>
      </c>
    </row>
    <row r="165" spans="26:33" ht="18" customHeight="1">
      <c r="Z165" s="27">
        <f t="shared" si="14"/>
        <v>25.28982086139777</v>
      </c>
      <c r="AA165" s="27">
        <f t="shared" si="15"/>
        <v>23.719024534602873</v>
      </c>
      <c r="AB165" s="27">
        <f t="shared" si="16"/>
        <v>25.28982086139777</v>
      </c>
      <c r="AC165" s="30">
        <f t="shared" si="17"/>
        <v>26.86061718819267</v>
      </c>
      <c r="AD165" s="32"/>
      <c r="AE165" s="31">
        <f t="shared" si="20"/>
        <v>16.09999999999996</v>
      </c>
      <c r="AF165" s="28">
        <f t="shared" si="18"/>
        <v>0.07821723252008381</v>
      </c>
      <c r="AG165" s="28">
        <f t="shared" si="19"/>
        <v>-0.493844170297574</v>
      </c>
    </row>
    <row r="166" spans="26:33" ht="18" customHeight="1">
      <c r="Z166" s="27">
        <f t="shared" si="14"/>
        <v>25.446900494077262</v>
      </c>
      <c r="AA166" s="27">
        <f t="shared" si="15"/>
        <v>23.876104167282364</v>
      </c>
      <c r="AB166" s="27">
        <f t="shared" si="16"/>
        <v>25.446900494077262</v>
      </c>
      <c r="AC166" s="30">
        <f t="shared" si="17"/>
        <v>27.01769682087216</v>
      </c>
      <c r="AD166" s="32"/>
      <c r="AE166" s="31">
        <f t="shared" si="20"/>
        <v>16.19999999999996</v>
      </c>
      <c r="AF166" s="28">
        <f t="shared" si="18"/>
        <v>0.15450849718744367</v>
      </c>
      <c r="AG166" s="28">
        <f t="shared" si="19"/>
        <v>-0.4755282581475868</v>
      </c>
    </row>
    <row r="167" spans="26:33" ht="18" customHeight="1">
      <c r="Z167" s="27">
        <f t="shared" si="14"/>
        <v>25.603980126756753</v>
      </c>
      <c r="AA167" s="27">
        <f t="shared" si="15"/>
        <v>24.033183799961854</v>
      </c>
      <c r="AB167" s="27">
        <f t="shared" si="16"/>
        <v>25.603980126756753</v>
      </c>
      <c r="AC167" s="30">
        <f t="shared" si="17"/>
        <v>27.17477645355165</v>
      </c>
      <c r="AD167" s="32"/>
      <c r="AE167" s="31">
        <f t="shared" si="20"/>
        <v>16.29999999999996</v>
      </c>
      <c r="AF167" s="28">
        <f t="shared" si="18"/>
        <v>0.22699524986974565</v>
      </c>
      <c r="AG167" s="28">
        <f t="shared" si="19"/>
        <v>-0.44550326209419844</v>
      </c>
    </row>
    <row r="168" spans="26:33" ht="18" customHeight="1">
      <c r="Z168" s="27">
        <f t="shared" si="14"/>
        <v>25.761059759436247</v>
      </c>
      <c r="AA168" s="27">
        <f t="shared" si="15"/>
        <v>24.190263432641352</v>
      </c>
      <c r="AB168" s="27">
        <f t="shared" si="16"/>
        <v>25.761059759436247</v>
      </c>
      <c r="AC168" s="30">
        <f t="shared" si="17"/>
        <v>27.33185608623114</v>
      </c>
      <c r="AD168" s="32"/>
      <c r="AE168" s="31">
        <f t="shared" si="20"/>
        <v>16.399999999999963</v>
      </c>
      <c r="AF168" s="28">
        <f t="shared" si="18"/>
        <v>0.29389262614621314</v>
      </c>
      <c r="AG168" s="28">
        <f t="shared" si="19"/>
        <v>-0.40450849718749016</v>
      </c>
    </row>
    <row r="169" spans="26:33" ht="18" customHeight="1">
      <c r="Z169" s="27">
        <f t="shared" si="14"/>
        <v>25.918139392115737</v>
      </c>
      <c r="AA169" s="27">
        <f t="shared" si="15"/>
        <v>24.347343065320842</v>
      </c>
      <c r="AB169" s="27">
        <f t="shared" si="16"/>
        <v>25.918139392115737</v>
      </c>
      <c r="AC169" s="30">
        <f t="shared" si="17"/>
        <v>27.488935718910632</v>
      </c>
      <c r="AD169" s="32"/>
      <c r="AE169" s="31">
        <f t="shared" si="20"/>
        <v>16.499999999999964</v>
      </c>
      <c r="AF169" s="28">
        <f t="shared" si="18"/>
        <v>0.35355339059325364</v>
      </c>
      <c r="AG169" s="28">
        <f t="shared" si="19"/>
        <v>-0.35355339059329327</v>
      </c>
    </row>
    <row r="170" spans="26:33" ht="18" customHeight="1">
      <c r="Z170" s="27">
        <f t="shared" si="14"/>
        <v>26.075219024795228</v>
      </c>
      <c r="AA170" s="27">
        <f t="shared" si="15"/>
        <v>24.504422698000333</v>
      </c>
      <c r="AB170" s="27">
        <f t="shared" si="16"/>
        <v>26.075219024795228</v>
      </c>
      <c r="AC170" s="30">
        <f t="shared" si="17"/>
        <v>27.646015351590123</v>
      </c>
      <c r="AD170" s="32"/>
      <c r="AE170" s="31">
        <f t="shared" si="20"/>
        <v>16.599999999999966</v>
      </c>
      <c r="AF170" s="28">
        <f t="shared" si="18"/>
        <v>0.40450849718745724</v>
      </c>
      <c r="AG170" s="28">
        <f t="shared" si="19"/>
        <v>-0.2938926261462585</v>
      </c>
    </row>
    <row r="171" spans="26:33" ht="18" customHeight="1">
      <c r="Z171" s="27">
        <f t="shared" si="14"/>
        <v>26.232298657474722</v>
      </c>
      <c r="AA171" s="27">
        <f t="shared" si="15"/>
        <v>24.661502330679824</v>
      </c>
      <c r="AB171" s="27">
        <f t="shared" si="16"/>
        <v>26.232298657474722</v>
      </c>
      <c r="AC171" s="30">
        <f t="shared" si="17"/>
        <v>27.80309498426962</v>
      </c>
      <c r="AD171" s="32"/>
      <c r="AE171" s="31">
        <f t="shared" si="20"/>
        <v>16.699999999999967</v>
      </c>
      <c r="AF171" s="28">
        <f t="shared" si="18"/>
        <v>0.4455032620941722</v>
      </c>
      <c r="AG171" s="28">
        <f t="shared" si="19"/>
        <v>-0.22699524986979716</v>
      </c>
    </row>
    <row r="172" spans="26:33" ht="18" customHeight="1">
      <c r="Z172" s="27">
        <f t="shared" si="14"/>
        <v>26.389378290154212</v>
      </c>
      <c r="AA172" s="27">
        <f t="shared" si="15"/>
        <v>24.818581963359314</v>
      </c>
      <c r="AB172" s="27">
        <f t="shared" si="16"/>
        <v>26.389378290154212</v>
      </c>
      <c r="AC172" s="30">
        <f t="shared" si="17"/>
        <v>27.96017461694911</v>
      </c>
      <c r="AD172" s="32"/>
      <c r="AE172" s="31">
        <f t="shared" si="20"/>
        <v>16.79999999999997</v>
      </c>
      <c r="AF172" s="28">
        <f t="shared" si="18"/>
        <v>0.47552825814756894</v>
      </c>
      <c r="AG172" s="28">
        <f t="shared" si="19"/>
        <v>-0.15450849718749868</v>
      </c>
    </row>
    <row r="173" spans="26:33" ht="18" customHeight="1">
      <c r="Z173" s="27">
        <f t="shared" si="14"/>
        <v>26.546457922833707</v>
      </c>
      <c r="AA173" s="27">
        <f t="shared" si="15"/>
        <v>24.97566159603881</v>
      </c>
      <c r="AB173" s="27">
        <f t="shared" si="16"/>
        <v>26.546457922833707</v>
      </c>
      <c r="AC173" s="30">
        <f t="shared" si="17"/>
        <v>28.1172542496286</v>
      </c>
      <c r="AD173" s="32"/>
      <c r="AE173" s="31">
        <f t="shared" si="20"/>
        <v>16.89999999999997</v>
      </c>
      <c r="AF173" s="28">
        <f t="shared" si="18"/>
        <v>0.4938441702975652</v>
      </c>
      <c r="AG173" s="28">
        <f t="shared" si="19"/>
        <v>-0.0782172325201374</v>
      </c>
    </row>
    <row r="174" spans="26:33" ht="18" customHeight="1">
      <c r="Z174" s="27">
        <f t="shared" si="14"/>
        <v>26.703537555513197</v>
      </c>
      <c r="AA174" s="27">
        <f t="shared" si="15"/>
        <v>25.132741228718302</v>
      </c>
      <c r="AB174" s="27">
        <f t="shared" si="16"/>
        <v>26.703537555513197</v>
      </c>
      <c r="AC174" s="30">
        <f t="shared" si="17"/>
        <v>28.274333882308092</v>
      </c>
      <c r="AD174" s="32"/>
      <c r="AE174" s="31">
        <f t="shared" si="20"/>
        <v>16.99999999999997</v>
      </c>
      <c r="AF174" s="28">
        <f t="shared" si="18"/>
        <v>0.5</v>
      </c>
      <c r="AG174" s="28">
        <f t="shared" si="19"/>
        <v>-2.1806341454766454E-14</v>
      </c>
    </row>
    <row r="175" spans="26:33" ht="18" customHeight="1">
      <c r="Z175" s="27">
        <f t="shared" si="14"/>
        <v>26.860617188192688</v>
      </c>
      <c r="AA175" s="27">
        <f t="shared" si="15"/>
        <v>25.289820861397793</v>
      </c>
      <c r="AB175" s="27">
        <f t="shared" si="16"/>
        <v>26.860617188192688</v>
      </c>
      <c r="AC175" s="30">
        <f t="shared" si="17"/>
        <v>28.431413514987582</v>
      </c>
      <c r="AD175" s="32"/>
      <c r="AE175" s="31">
        <f t="shared" si="20"/>
        <v>17.099999999999973</v>
      </c>
      <c r="AF175" s="28">
        <f t="shared" si="18"/>
        <v>0.4938441702975723</v>
      </c>
      <c r="AG175" s="28">
        <f t="shared" si="19"/>
        <v>0.07821723252009433</v>
      </c>
    </row>
    <row r="176" spans="26:33" ht="18" customHeight="1">
      <c r="Z176" s="27">
        <f t="shared" si="14"/>
        <v>27.01769682087218</v>
      </c>
      <c r="AA176" s="27">
        <f t="shared" si="15"/>
        <v>25.446900494077283</v>
      </c>
      <c r="AB176" s="27">
        <f t="shared" si="16"/>
        <v>27.01769682087218</v>
      </c>
      <c r="AC176" s="30">
        <f t="shared" si="17"/>
        <v>28.58849314766708</v>
      </c>
      <c r="AD176" s="32"/>
      <c r="AE176" s="31">
        <f t="shared" si="20"/>
        <v>17.199999999999974</v>
      </c>
      <c r="AF176" s="28">
        <f t="shared" si="18"/>
        <v>0.475528258147583</v>
      </c>
      <c r="AG176" s="28">
        <f t="shared" si="19"/>
        <v>0.15450849718745382</v>
      </c>
    </row>
    <row r="177" spans="26:33" ht="18" customHeight="1">
      <c r="Z177" s="27">
        <f t="shared" si="14"/>
        <v>27.174776453551672</v>
      </c>
      <c r="AA177" s="27">
        <f t="shared" si="15"/>
        <v>25.603980126756774</v>
      </c>
      <c r="AB177" s="27">
        <f t="shared" si="16"/>
        <v>27.174776453551672</v>
      </c>
      <c r="AC177" s="30">
        <f t="shared" si="17"/>
        <v>28.74557278034657</v>
      </c>
      <c r="AD177" s="32"/>
      <c r="AE177" s="31">
        <f t="shared" si="20"/>
        <v>17.299999999999976</v>
      </c>
      <c r="AF177" s="28">
        <f t="shared" si="18"/>
        <v>0.44550326209419283</v>
      </c>
      <c r="AG177" s="28">
        <f t="shared" si="19"/>
        <v>0.22699524986975514</v>
      </c>
    </row>
    <row r="178" spans="26:33" ht="18" customHeight="1">
      <c r="Z178" s="27">
        <f t="shared" si="14"/>
        <v>27.331856086231163</v>
      </c>
      <c r="AA178" s="27">
        <f t="shared" si="15"/>
        <v>25.761059759436264</v>
      </c>
      <c r="AB178" s="27">
        <f t="shared" si="16"/>
        <v>27.331856086231163</v>
      </c>
      <c r="AC178" s="30">
        <f t="shared" si="17"/>
        <v>28.90265241302606</v>
      </c>
      <c r="AD178" s="32"/>
      <c r="AE178" s="31">
        <f t="shared" si="20"/>
        <v>17.399999999999977</v>
      </c>
      <c r="AF178" s="28">
        <f t="shared" si="18"/>
        <v>0.404508497187485</v>
      </c>
      <c r="AG178" s="28">
        <f t="shared" si="19"/>
        <v>0.29389262614622036</v>
      </c>
    </row>
    <row r="179" spans="26:33" ht="18" customHeight="1">
      <c r="Z179" s="27">
        <f t="shared" si="14"/>
        <v>27.488935718910657</v>
      </c>
      <c r="AA179" s="27">
        <f t="shared" si="15"/>
        <v>25.918139392115762</v>
      </c>
      <c r="AB179" s="27">
        <f t="shared" si="16"/>
        <v>27.488935718910657</v>
      </c>
      <c r="AC179" s="30">
        <f t="shared" si="17"/>
        <v>29.05973204570555</v>
      </c>
      <c r="AD179" s="32"/>
      <c r="AE179" s="31">
        <f t="shared" si="20"/>
        <v>17.49999999999998</v>
      </c>
      <c r="AF179" s="28">
        <f t="shared" si="18"/>
        <v>0.3535533905932858</v>
      </c>
      <c r="AG179" s="28">
        <f t="shared" si="19"/>
        <v>0.3535533905932624</v>
      </c>
    </row>
    <row r="180" spans="26:33" ht="18" customHeight="1">
      <c r="Z180" s="27">
        <f t="shared" si="14"/>
        <v>27.646015351590147</v>
      </c>
      <c r="AA180" s="27">
        <f t="shared" si="15"/>
        <v>26.075219024795253</v>
      </c>
      <c r="AB180" s="27">
        <f t="shared" si="16"/>
        <v>27.646015351590147</v>
      </c>
      <c r="AC180" s="30">
        <f t="shared" si="17"/>
        <v>29.216811678385042</v>
      </c>
      <c r="AD180" s="32"/>
      <c r="AE180" s="31">
        <f t="shared" si="20"/>
        <v>17.59999999999998</v>
      </c>
      <c r="AF180" s="28">
        <f t="shared" si="18"/>
        <v>0.29389262614624995</v>
      </c>
      <c r="AG180" s="28">
        <f t="shared" si="19"/>
        <v>0.4045084971874645</v>
      </c>
    </row>
    <row r="181" spans="26:33" ht="18" customHeight="1">
      <c r="Z181" s="27">
        <f t="shared" si="14"/>
        <v>27.80309498426964</v>
      </c>
      <c r="AA181" s="27">
        <f t="shared" si="15"/>
        <v>26.232298657474743</v>
      </c>
      <c r="AB181" s="27">
        <f t="shared" si="16"/>
        <v>27.80309498426964</v>
      </c>
      <c r="AC181" s="30">
        <f t="shared" si="17"/>
        <v>29.37389131106454</v>
      </c>
      <c r="AD181" s="32"/>
      <c r="AE181" s="31">
        <f t="shared" si="20"/>
        <v>17.69999999999998</v>
      </c>
      <c r="AF181" s="28">
        <f t="shared" si="18"/>
        <v>0.22699524986978614</v>
      </c>
      <c r="AG181" s="28">
        <f t="shared" si="19"/>
        <v>0.44550326209417707</v>
      </c>
    </row>
    <row r="182" spans="26:33" ht="18" customHeight="1">
      <c r="Z182" s="27">
        <f t="shared" si="14"/>
        <v>27.960174616949132</v>
      </c>
      <c r="AA182" s="27">
        <f t="shared" si="15"/>
        <v>26.389378290154234</v>
      </c>
      <c r="AB182" s="27">
        <f t="shared" si="16"/>
        <v>27.960174616949132</v>
      </c>
      <c r="AC182" s="30">
        <f t="shared" si="17"/>
        <v>29.53097094374403</v>
      </c>
      <c r="AD182" s="32"/>
      <c r="AE182" s="31">
        <f t="shared" si="20"/>
        <v>17.799999999999983</v>
      </c>
      <c r="AF182" s="28">
        <f t="shared" si="18"/>
        <v>0.1545084971874869</v>
      </c>
      <c r="AG182" s="28">
        <f t="shared" si="19"/>
        <v>0.4755282581475722</v>
      </c>
    </row>
    <row r="183" spans="26:33" ht="18" customHeight="1">
      <c r="Z183" s="27">
        <f t="shared" si="14"/>
        <v>28.117254249628623</v>
      </c>
      <c r="AA183" s="27">
        <f t="shared" si="15"/>
        <v>26.546457922833724</v>
      </c>
      <c r="AB183" s="27">
        <f t="shared" si="16"/>
        <v>28.117254249628623</v>
      </c>
      <c r="AC183" s="30">
        <f t="shared" si="17"/>
        <v>29.68805057642352</v>
      </c>
      <c r="AD183" s="32"/>
      <c r="AE183" s="31">
        <f t="shared" si="20"/>
        <v>17.899999999999984</v>
      </c>
      <c r="AF183" s="28">
        <f t="shared" si="18"/>
        <v>0.0782172325201287</v>
      </c>
      <c r="AG183" s="28">
        <f t="shared" si="19"/>
        <v>0.4938441702975666</v>
      </c>
    </row>
    <row r="184" spans="26:33" ht="18" customHeight="1">
      <c r="Z184" s="27">
        <f t="shared" si="14"/>
        <v>28.274333882308117</v>
      </c>
      <c r="AA184" s="27">
        <f t="shared" si="15"/>
        <v>26.703537555513222</v>
      </c>
      <c r="AB184" s="27">
        <f t="shared" si="16"/>
        <v>28.274333882308117</v>
      </c>
      <c r="AC184" s="30">
        <f t="shared" si="17"/>
        <v>29.84513020910301</v>
      </c>
      <c r="AD184" s="32"/>
      <c r="AE184" s="31">
        <f t="shared" si="20"/>
        <v>17.999999999999986</v>
      </c>
      <c r="AF184" s="28">
        <f t="shared" si="18"/>
        <v>1.1209457841110382E-14</v>
      </c>
      <c r="AG184" s="28">
        <f t="shared" si="19"/>
        <v>0.5</v>
      </c>
    </row>
    <row r="185" spans="26:33" ht="18" customHeight="1">
      <c r="Z185" s="27">
        <f t="shared" si="14"/>
        <v>28.431413514987607</v>
      </c>
      <c r="AA185" s="27">
        <f t="shared" si="15"/>
        <v>26.860617188192712</v>
      </c>
      <c r="AB185" s="27">
        <f t="shared" si="16"/>
        <v>28.431413514987607</v>
      </c>
      <c r="AC185" s="30">
        <f t="shared" si="17"/>
        <v>30.002209841782502</v>
      </c>
      <c r="AD185" s="32"/>
      <c r="AE185" s="31">
        <f t="shared" si="20"/>
        <v>18.099999999999987</v>
      </c>
      <c r="AF185" s="28">
        <f t="shared" si="18"/>
        <v>-0.0782172325201048</v>
      </c>
      <c r="AG185" s="28">
        <f t="shared" si="19"/>
        <v>0.4938441702975704</v>
      </c>
    </row>
    <row r="186" spans="26:33" ht="18" customHeight="1">
      <c r="Z186" s="27">
        <f t="shared" si="14"/>
        <v>28.588493147667098</v>
      </c>
      <c r="AA186" s="27">
        <f t="shared" si="15"/>
        <v>27.017696820872203</v>
      </c>
      <c r="AB186" s="27">
        <f t="shared" si="16"/>
        <v>28.588493147667098</v>
      </c>
      <c r="AC186" s="30">
        <f t="shared" si="17"/>
        <v>30.159289474461993</v>
      </c>
      <c r="AD186" s="32"/>
      <c r="AE186" s="31">
        <f t="shared" si="20"/>
        <v>18.19999999999999</v>
      </c>
      <c r="AF186" s="28">
        <f t="shared" si="18"/>
        <v>-0.1545084971874639</v>
      </c>
      <c r="AG186" s="28">
        <f t="shared" si="19"/>
        <v>0.4755282581475797</v>
      </c>
    </row>
    <row r="187" spans="26:33" ht="18" customHeight="1">
      <c r="Z187" s="27">
        <f t="shared" si="14"/>
        <v>28.745572780346592</v>
      </c>
      <c r="AA187" s="27">
        <f t="shared" si="15"/>
        <v>27.174776453551694</v>
      </c>
      <c r="AB187" s="27">
        <f t="shared" si="16"/>
        <v>28.745572780346592</v>
      </c>
      <c r="AC187" s="30">
        <f t="shared" si="17"/>
        <v>30.31636910714149</v>
      </c>
      <c r="AD187" s="32"/>
      <c r="AE187" s="31">
        <f t="shared" si="20"/>
        <v>18.29999999999999</v>
      </c>
      <c r="AF187" s="28">
        <f t="shared" si="18"/>
        <v>-0.22699524986976616</v>
      </c>
      <c r="AG187" s="28">
        <f t="shared" si="19"/>
        <v>0.445503262094188</v>
      </c>
    </row>
    <row r="188" spans="26:33" ht="18" customHeight="1">
      <c r="Z188" s="27">
        <f t="shared" si="14"/>
        <v>28.902652413026082</v>
      </c>
      <c r="AA188" s="27">
        <f t="shared" si="15"/>
        <v>27.331856086231184</v>
      </c>
      <c r="AB188" s="27">
        <f t="shared" si="16"/>
        <v>28.902652413026082</v>
      </c>
      <c r="AC188" s="30">
        <f t="shared" si="17"/>
        <v>30.47344873982098</v>
      </c>
      <c r="AD188" s="32"/>
      <c r="AE188" s="31">
        <f t="shared" si="20"/>
        <v>18.39999999999999</v>
      </c>
      <c r="AF188" s="28">
        <f t="shared" si="18"/>
        <v>-0.29389262614623035</v>
      </c>
      <c r="AG188" s="28">
        <f t="shared" si="19"/>
        <v>0.4045084971874787</v>
      </c>
    </row>
    <row r="189" spans="26:33" ht="18" customHeight="1">
      <c r="Z189" s="27">
        <f t="shared" si="14"/>
        <v>29.059732045705577</v>
      </c>
      <c r="AA189" s="27">
        <f t="shared" si="15"/>
        <v>27.48893571891068</v>
      </c>
      <c r="AB189" s="27">
        <f t="shared" si="16"/>
        <v>29.059732045705577</v>
      </c>
      <c r="AC189" s="30">
        <f t="shared" si="17"/>
        <v>30.63052837250047</v>
      </c>
      <c r="AD189" s="32"/>
      <c r="AE189" s="31">
        <f t="shared" si="20"/>
        <v>18.499999999999993</v>
      </c>
      <c r="AF189" s="28">
        <f t="shared" si="18"/>
        <v>-0.3535533905932699</v>
      </c>
      <c r="AG189" s="28">
        <f t="shared" si="19"/>
        <v>0.35355339059327695</v>
      </c>
    </row>
    <row r="190" spans="26:33" ht="18" customHeight="1">
      <c r="Z190" s="27">
        <f t="shared" si="14"/>
        <v>29.216811678385067</v>
      </c>
      <c r="AA190" s="27">
        <f t="shared" si="15"/>
        <v>27.646015351590172</v>
      </c>
      <c r="AB190" s="27">
        <f t="shared" si="16"/>
        <v>29.216811678385067</v>
      </c>
      <c r="AC190" s="30">
        <f t="shared" si="17"/>
        <v>30.787608005179962</v>
      </c>
      <c r="AD190" s="32"/>
      <c r="AE190" s="31">
        <f t="shared" si="20"/>
        <v>18.599999999999994</v>
      </c>
      <c r="AF190" s="28">
        <f t="shared" si="18"/>
        <v>-0.4045084971874708</v>
      </c>
      <c r="AG190" s="28">
        <f t="shared" si="19"/>
        <v>0.2938926261462399</v>
      </c>
    </row>
    <row r="191" spans="26:33" ht="18" customHeight="1">
      <c r="Z191" s="27">
        <f t="shared" si="14"/>
        <v>29.373891311064558</v>
      </c>
      <c r="AA191" s="27">
        <f t="shared" si="15"/>
        <v>27.803094984269663</v>
      </c>
      <c r="AB191" s="27">
        <f t="shared" si="16"/>
        <v>29.373891311064558</v>
      </c>
      <c r="AC191" s="30">
        <f t="shared" si="17"/>
        <v>30.944687637859452</v>
      </c>
      <c r="AD191" s="32"/>
      <c r="AE191" s="31">
        <f t="shared" si="20"/>
        <v>18.699999999999996</v>
      </c>
      <c r="AF191" s="28">
        <f t="shared" si="18"/>
        <v>-0.44550326209418184</v>
      </c>
      <c r="AG191" s="28">
        <f t="shared" si="19"/>
        <v>0.22699524986977665</v>
      </c>
    </row>
    <row r="192" spans="26:33" ht="18" customHeight="1">
      <c r="Z192" s="27">
        <f t="shared" si="14"/>
        <v>29.53097094374405</v>
      </c>
      <c r="AA192" s="27">
        <f t="shared" si="15"/>
        <v>27.960174616949153</v>
      </c>
      <c r="AB192" s="27">
        <f t="shared" si="16"/>
        <v>29.53097094374405</v>
      </c>
      <c r="AC192" s="30">
        <f t="shared" si="17"/>
        <v>31.10176727053895</v>
      </c>
      <c r="AD192" s="32"/>
      <c r="AE192" s="31">
        <f t="shared" si="20"/>
        <v>18.799999999999997</v>
      </c>
      <c r="AF192" s="28">
        <f t="shared" si="18"/>
        <v>-0.47552825814757604</v>
      </c>
      <c r="AG192" s="28">
        <f t="shared" si="19"/>
        <v>0.15450849718747675</v>
      </c>
    </row>
    <row r="193" spans="26:33" ht="18" customHeight="1">
      <c r="Z193" s="27">
        <f t="shared" si="14"/>
        <v>29.688050576423542</v>
      </c>
      <c r="AA193" s="27">
        <f t="shared" si="15"/>
        <v>28.117254249628644</v>
      </c>
      <c r="AB193" s="27">
        <f t="shared" si="16"/>
        <v>29.688050576423542</v>
      </c>
      <c r="AC193" s="30">
        <f t="shared" si="17"/>
        <v>31.25884690321844</v>
      </c>
      <c r="AD193" s="32"/>
      <c r="AE193" s="31">
        <f t="shared" si="20"/>
        <v>18.9</v>
      </c>
      <c r="AF193" s="28">
        <f t="shared" si="18"/>
        <v>-0.49384417029756855</v>
      </c>
      <c r="AG193" s="28">
        <f t="shared" si="19"/>
        <v>0.07821723252011817</v>
      </c>
    </row>
    <row r="194" spans="26:33" ht="18" customHeight="1">
      <c r="Z194" s="27">
        <f t="shared" si="14"/>
        <v>29.845130209103033</v>
      </c>
      <c r="AA194" s="27">
        <f t="shared" si="15"/>
        <v>28.274333882308134</v>
      </c>
      <c r="AB194" s="27">
        <f t="shared" si="16"/>
        <v>29.845130209103033</v>
      </c>
      <c r="AC194" s="30">
        <f t="shared" si="17"/>
        <v>31.41592653589793</v>
      </c>
      <c r="AD194" s="32"/>
      <c r="AE194" s="31">
        <f t="shared" si="20"/>
        <v>19</v>
      </c>
      <c r="AF194" s="28">
        <f t="shared" si="18"/>
        <v>-0.5</v>
      </c>
      <c r="AG194" s="28">
        <f t="shared" si="19"/>
        <v>2.3276736441091295E-15</v>
      </c>
    </row>
    <row r="195" spans="26:33" ht="18" customHeight="1">
      <c r="Z195" s="27">
        <f t="shared" si="14"/>
        <v>30.002209841782527</v>
      </c>
      <c r="AA195" s="27">
        <f t="shared" si="15"/>
        <v>28.431413514987632</v>
      </c>
      <c r="AB195" s="27">
        <f t="shared" si="16"/>
        <v>30.002209841782527</v>
      </c>
      <c r="AC195" s="30">
        <f t="shared" si="17"/>
        <v>31.57300616857742</v>
      </c>
      <c r="AD195" s="32"/>
      <c r="AE195" s="31">
        <f t="shared" si="20"/>
        <v>19.1</v>
      </c>
      <c r="AF195" s="28">
        <f t="shared" si="18"/>
        <v>-0.4938441702975687</v>
      </c>
      <c r="AG195" s="28">
        <f t="shared" si="19"/>
        <v>-0.07821723252011709</v>
      </c>
    </row>
    <row r="196" spans="26:33" ht="18" customHeight="1">
      <c r="Z196" s="27">
        <f t="shared" si="14"/>
        <v>30.159289474462017</v>
      </c>
      <c r="AA196" s="27">
        <f t="shared" si="15"/>
        <v>28.588493147667123</v>
      </c>
      <c r="AB196" s="27">
        <f t="shared" si="16"/>
        <v>30.159289474462017</v>
      </c>
      <c r="AC196" s="30">
        <f t="shared" si="17"/>
        <v>31.730085801256912</v>
      </c>
      <c r="AD196" s="32"/>
      <c r="AE196" s="31">
        <f t="shared" si="20"/>
        <v>19.200000000000003</v>
      </c>
      <c r="AF196" s="28">
        <f t="shared" si="18"/>
        <v>-0.47552825814757643</v>
      </c>
      <c r="AG196" s="28">
        <f t="shared" si="19"/>
        <v>-0.15450849718747572</v>
      </c>
    </row>
    <row r="197" spans="26:33" ht="18" customHeight="1">
      <c r="Z197" s="27">
        <f aca="true" t="shared" si="21" ref="Z197:Z204">$J$3*$AE197-$I$3*$C$3</f>
        <v>30.31636910714151</v>
      </c>
      <c r="AA197" s="27">
        <f aca="true" t="shared" si="22" ref="AA197:AA204">$J$3*$AE197-$I$3*($C$3+$C$6/4)</f>
        <v>28.745572780346613</v>
      </c>
      <c r="AB197" s="27">
        <f aca="true" t="shared" si="23" ref="AB197:AB204">$J$3*$AE197+$I$3*$C$3</f>
        <v>30.31636910714151</v>
      </c>
      <c r="AC197" s="30">
        <f aca="true" t="shared" si="24" ref="AC197:AC204">$J$3*$AE197+$I$3*($C$3+$C$6/4)</f>
        <v>31.88716543393641</v>
      </c>
      <c r="AD197" s="32"/>
      <c r="AE197" s="31">
        <f t="shared" si="20"/>
        <v>19.300000000000004</v>
      </c>
      <c r="AF197" s="28">
        <f aca="true" t="shared" si="25" ref="AF197:AF204">IF($F$3="X",$B$6*SIN($Z197+$C$8*PI()/180),IF($H$3="X",$B$6*SIN($AB197+$C$8*PI()/180),""))</f>
        <v>-0.4455032620941824</v>
      </c>
      <c r="AG197" s="28">
        <f aca="true" t="shared" si="26" ref="AG197:AG204">IF($F$3="X",$B$6*SIN($AA197+$C$8*PI()/180),IF($H$3="X",$B$6*SIN($AC197+$C$8*PI()/180),""))</f>
        <v>-0.22699524986977568</v>
      </c>
    </row>
    <row r="198" spans="26:33" ht="18" customHeight="1">
      <c r="Z198" s="27">
        <f t="shared" si="21"/>
        <v>30.473448739821002</v>
      </c>
      <c r="AA198" s="27">
        <f t="shared" si="22"/>
        <v>28.902652413026104</v>
      </c>
      <c r="AB198" s="27">
        <f t="shared" si="23"/>
        <v>30.473448739821002</v>
      </c>
      <c r="AC198" s="30">
        <f t="shared" si="24"/>
        <v>32.0442450666159</v>
      </c>
      <c r="AD198" s="32"/>
      <c r="AE198" s="31">
        <f aca="true" t="shared" si="27" ref="AE198:AE204">AE197+0.1</f>
        <v>19.400000000000006</v>
      </c>
      <c r="AF198" s="28">
        <f t="shared" si="25"/>
        <v>-0.40450849718747145</v>
      </c>
      <c r="AG198" s="28">
        <f t="shared" si="26"/>
        <v>-0.29389262614623896</v>
      </c>
    </row>
    <row r="199" spans="26:33" ht="18" customHeight="1">
      <c r="Z199" s="27">
        <f t="shared" si="21"/>
        <v>30.630528372500493</v>
      </c>
      <c r="AA199" s="27">
        <f t="shared" si="22"/>
        <v>29.059732045705594</v>
      </c>
      <c r="AB199" s="27">
        <f t="shared" si="23"/>
        <v>30.630528372500493</v>
      </c>
      <c r="AC199" s="30">
        <f t="shared" si="24"/>
        <v>32.20132469929539</v>
      </c>
      <c r="AD199" s="32"/>
      <c r="AE199" s="31">
        <f t="shared" si="27"/>
        <v>19.500000000000007</v>
      </c>
      <c r="AF199" s="28">
        <f t="shared" si="25"/>
        <v>-0.35355339059327073</v>
      </c>
      <c r="AG199" s="28">
        <f t="shared" si="26"/>
        <v>-0.3535533905932762</v>
      </c>
    </row>
    <row r="200" spans="26:33" ht="18" customHeight="1">
      <c r="Z200" s="27">
        <f t="shared" si="21"/>
        <v>30.787608005179987</v>
      </c>
      <c r="AA200" s="27">
        <f t="shared" si="22"/>
        <v>29.216811678385092</v>
      </c>
      <c r="AB200" s="27">
        <f t="shared" si="23"/>
        <v>30.787608005179987</v>
      </c>
      <c r="AC200" s="30">
        <f t="shared" si="24"/>
        <v>32.35840433197488</v>
      </c>
      <c r="AD200" s="32"/>
      <c r="AE200" s="31">
        <f t="shared" si="27"/>
        <v>19.60000000000001</v>
      </c>
      <c r="AF200" s="28">
        <f t="shared" si="25"/>
        <v>-0.2938926261462313</v>
      </c>
      <c r="AG200" s="28">
        <f t="shared" si="26"/>
        <v>-0.40450849718747806</v>
      </c>
    </row>
    <row r="201" spans="26:33" ht="18" customHeight="1">
      <c r="Z201" s="27">
        <f t="shared" si="21"/>
        <v>30.944687637859477</v>
      </c>
      <c r="AA201" s="27">
        <f t="shared" si="22"/>
        <v>29.373891311064583</v>
      </c>
      <c r="AB201" s="27">
        <f t="shared" si="23"/>
        <v>30.944687637859477</v>
      </c>
      <c r="AC201" s="30">
        <f t="shared" si="24"/>
        <v>32.51548396465437</v>
      </c>
      <c r="AD201" s="32"/>
      <c r="AE201" s="31">
        <f t="shared" si="27"/>
        <v>19.70000000000001</v>
      </c>
      <c r="AF201" s="28">
        <f t="shared" si="25"/>
        <v>-0.2269952498697672</v>
      </c>
      <c r="AG201" s="28">
        <f t="shared" si="26"/>
        <v>-0.4455032620941875</v>
      </c>
    </row>
    <row r="202" spans="26:33" ht="18" customHeight="1">
      <c r="Z202" s="27">
        <f t="shared" si="21"/>
        <v>31.10176727053897</v>
      </c>
      <c r="AA202" s="27">
        <f t="shared" si="22"/>
        <v>29.530970943744073</v>
      </c>
      <c r="AB202" s="27">
        <f t="shared" si="23"/>
        <v>31.10176727053897</v>
      </c>
      <c r="AC202" s="30">
        <f t="shared" si="24"/>
        <v>32.67256359733387</v>
      </c>
      <c r="AD202" s="32"/>
      <c r="AE202" s="31">
        <f t="shared" si="27"/>
        <v>19.80000000000001</v>
      </c>
      <c r="AF202" s="28">
        <f t="shared" si="25"/>
        <v>-0.154508497187465</v>
      </c>
      <c r="AG202" s="28">
        <f t="shared" si="26"/>
        <v>-0.4755282581475794</v>
      </c>
    </row>
    <row r="203" spans="26:33" ht="18" customHeight="1">
      <c r="Z203" s="27">
        <f t="shared" si="21"/>
        <v>31.258846903218462</v>
      </c>
      <c r="AA203" s="27">
        <f t="shared" si="22"/>
        <v>29.688050576423564</v>
      </c>
      <c r="AB203" s="27">
        <f t="shared" si="23"/>
        <v>31.258846903218462</v>
      </c>
      <c r="AC203" s="30">
        <f t="shared" si="24"/>
        <v>32.82964323001336</v>
      </c>
      <c r="AD203" s="32"/>
      <c r="AE203" s="31">
        <f t="shared" si="27"/>
        <v>19.900000000000013</v>
      </c>
      <c r="AF203" s="28">
        <f t="shared" si="25"/>
        <v>-0.07821723252010594</v>
      </c>
      <c r="AG203" s="28">
        <f t="shared" si="26"/>
        <v>-0.4938441702975702</v>
      </c>
    </row>
    <row r="204" spans="26:33" ht="18" customHeight="1">
      <c r="Z204" s="27">
        <f t="shared" si="21"/>
        <v>31.415926535897952</v>
      </c>
      <c r="AA204" s="27">
        <f t="shared" si="22"/>
        <v>29.845130209103054</v>
      </c>
      <c r="AB204" s="27">
        <f t="shared" si="23"/>
        <v>31.415926535897952</v>
      </c>
      <c r="AC204" s="30">
        <f t="shared" si="24"/>
        <v>32.98672286269285</v>
      </c>
      <c r="AD204" s="32"/>
      <c r="AE204" s="31">
        <f t="shared" si="27"/>
        <v>20.000000000000014</v>
      </c>
      <c r="AF204" s="28">
        <f t="shared" si="25"/>
        <v>1.0045566808947193E-14</v>
      </c>
      <c r="AG204" s="28">
        <f t="shared" si="26"/>
        <v>-0.5</v>
      </c>
    </row>
    <row r="205" ht="12.75">
      <c r="AE205" s="26"/>
    </row>
    <row r="206" ht="12.75">
      <c r="AE206" s="26"/>
    </row>
    <row r="207" ht="12.75">
      <c r="AE207" s="26"/>
    </row>
    <row r="208" ht="12.75">
      <c r="AE208" s="26"/>
    </row>
    <row r="209" ht="12.75">
      <c r="AE209" s="26"/>
    </row>
    <row r="210" ht="12.75">
      <c r="AE210" s="26"/>
    </row>
    <row r="211" ht="12.75">
      <c r="AE211" s="26"/>
    </row>
    <row r="212" ht="12.75">
      <c r="AE212" s="26"/>
    </row>
    <row r="213" ht="12.75">
      <c r="AE213" s="26"/>
    </row>
    <row r="214" ht="12.75">
      <c r="AE214" s="26"/>
    </row>
    <row r="215" ht="12.75">
      <c r="AE215" s="26"/>
    </row>
    <row r="216" ht="12.75">
      <c r="AE216" s="26"/>
    </row>
    <row r="217" ht="12.75">
      <c r="AE217" s="26"/>
    </row>
    <row r="218" ht="12.75">
      <c r="AE218" s="26"/>
    </row>
    <row r="219" ht="12.75">
      <c r="AE219" s="26"/>
    </row>
    <row r="220" ht="12.75">
      <c r="AE220" s="26"/>
    </row>
    <row r="221" ht="12.75">
      <c r="AE221" s="26"/>
    </row>
    <row r="222" ht="12.75">
      <c r="AE222" s="26"/>
    </row>
    <row r="223" ht="12.75">
      <c r="AE223" s="26"/>
    </row>
    <row r="224" ht="12.75">
      <c r="AE224" s="26"/>
    </row>
    <row r="225" ht="12.75">
      <c r="AE225" s="26"/>
    </row>
    <row r="226" ht="12.75">
      <c r="AE226" s="26"/>
    </row>
    <row r="227" ht="12.75">
      <c r="AE227" s="26"/>
    </row>
    <row r="228" ht="12.75">
      <c r="AE228" s="26"/>
    </row>
    <row r="229" ht="12.75">
      <c r="AE229" s="26"/>
    </row>
    <row r="230" ht="12.75">
      <c r="AE230" s="26"/>
    </row>
    <row r="231" ht="12.75">
      <c r="AE231" s="26"/>
    </row>
    <row r="232" ht="12.75">
      <c r="AE232" s="26"/>
    </row>
    <row r="233" ht="12.75">
      <c r="AE233" s="26"/>
    </row>
    <row r="234" ht="12.75">
      <c r="AE234" s="26"/>
    </row>
    <row r="235" ht="12.75">
      <c r="AE235" s="26"/>
    </row>
    <row r="236" ht="12.75">
      <c r="AE236" s="26"/>
    </row>
    <row r="237" ht="12.75">
      <c r="AE237" s="26"/>
    </row>
    <row r="238" ht="12.75">
      <c r="AE238" s="26"/>
    </row>
    <row r="239" ht="12.75">
      <c r="AE239" s="26"/>
    </row>
    <row r="240" ht="12.75">
      <c r="AE240" s="26"/>
    </row>
    <row r="241" ht="12.75">
      <c r="AE241" s="26"/>
    </row>
    <row r="242" ht="12.75">
      <c r="AE242" s="26"/>
    </row>
    <row r="243" ht="12.75">
      <c r="AE243" s="26"/>
    </row>
    <row r="244" ht="12.75">
      <c r="AE244" s="26"/>
    </row>
    <row r="245" ht="12.75">
      <c r="AE245" s="26"/>
    </row>
    <row r="246" ht="12.75">
      <c r="AE246" s="26"/>
    </row>
    <row r="247" ht="12.75">
      <c r="AE247" s="26"/>
    </row>
    <row r="248" ht="12.75">
      <c r="AE248" s="26"/>
    </row>
    <row r="249" ht="12.75">
      <c r="AE249" s="26"/>
    </row>
    <row r="250" ht="12.75">
      <c r="AE250" s="26"/>
    </row>
  </sheetData>
  <sheetProtection password="DDF7" sheet="1" objects="1" scenarios="1"/>
  <mergeCells count="5">
    <mergeCell ref="AE2:AG2"/>
    <mergeCell ref="E2:H2"/>
    <mergeCell ref="I5:J5"/>
    <mergeCell ref="I6:J6"/>
    <mergeCell ref="E4:H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Usuario</cp:lastModifiedBy>
  <dcterms:created xsi:type="dcterms:W3CDTF">2011-09-14T09:38:05Z</dcterms:created>
  <dcterms:modified xsi:type="dcterms:W3CDTF">2016-09-22T17:05:08Z</dcterms:modified>
  <cp:category/>
  <cp:version/>
  <cp:contentType/>
  <cp:contentStatus/>
</cp:coreProperties>
</file>